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Шестой созыв\Решения\НПА за август 2022\"/>
    </mc:Choice>
  </mc:AlternateContent>
  <xr:revisionPtr revIDLastSave="0" documentId="8_{7C045255-D772-4F39-A377-5A69F034729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На 01.01.2022г. (2021г (ЧВ)" sheetId="1" r:id="rId1"/>
  </sheets>
  <definedNames>
    <definedName name="_xlnm._FilterDatabase" localSheetId="0" hidden="1">'На 01.01.2022г. (2021г (ЧВ)'!$A$10:$AT$10</definedName>
    <definedName name="_xlnm.Print_Area" localSheetId="0">'На 01.01.2022г. (2021г (ЧВ)'!$A$1:$AH$335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3" i="1" l="1"/>
  <c r="F14" i="1"/>
  <c r="M14" i="1" s="1"/>
  <c r="J16" i="1"/>
  <c r="M16" i="1"/>
  <c r="M19" i="1" s="1"/>
  <c r="I17" i="1"/>
  <c r="J17" i="1"/>
  <c r="M17" i="1"/>
  <c r="I18" i="1"/>
  <c r="J18" i="1"/>
  <c r="M18" i="1"/>
  <c r="C19" i="1"/>
  <c r="F19" i="1"/>
  <c r="G19" i="1"/>
  <c r="H19" i="1"/>
  <c r="K19" i="1"/>
  <c r="L19" i="1"/>
  <c r="N19" i="1"/>
  <c r="O19" i="1"/>
  <c r="P19" i="1"/>
  <c r="Q19" i="1"/>
  <c r="J23" i="1"/>
  <c r="L23" i="1"/>
  <c r="F24" i="1"/>
  <c r="J24" i="1"/>
  <c r="J25" i="1" s="1"/>
  <c r="C25" i="1"/>
  <c r="F25" i="1"/>
  <c r="G25" i="1"/>
  <c r="H25" i="1"/>
  <c r="I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F27" i="1"/>
  <c r="L27" i="1" s="1"/>
  <c r="L37" i="1" s="1"/>
  <c r="N28" i="1"/>
  <c r="P28" i="1"/>
  <c r="H29" i="1"/>
  <c r="J29" i="1"/>
  <c r="L29" i="1"/>
  <c r="H30" i="1"/>
  <c r="J30" i="1"/>
  <c r="L30" i="1"/>
  <c r="F31" i="1"/>
  <c r="J31" i="1"/>
  <c r="F32" i="1"/>
  <c r="J32" i="1"/>
  <c r="F33" i="1"/>
  <c r="L33" i="1" s="1"/>
  <c r="J33" i="1"/>
  <c r="F34" i="1"/>
  <c r="J34" i="1"/>
  <c r="F35" i="1"/>
  <c r="J35" i="1"/>
  <c r="C37" i="1"/>
  <c r="F37" i="1"/>
  <c r="G37" i="1"/>
  <c r="H37" i="1"/>
  <c r="I37" i="1"/>
  <c r="K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F41" i="1"/>
  <c r="J41" i="1"/>
  <c r="J42" i="1"/>
  <c r="L42" i="1"/>
  <c r="H43" i="1"/>
  <c r="J43" i="1"/>
  <c r="L43" i="1"/>
  <c r="L46" i="1" s="1"/>
  <c r="C46" i="1"/>
  <c r="F46" i="1"/>
  <c r="G46" i="1"/>
  <c r="H46" i="1"/>
  <c r="I46" i="1"/>
  <c r="K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F48" i="1"/>
  <c r="J48" i="1" s="1"/>
  <c r="H54" i="1"/>
  <c r="H57" i="1" s="1"/>
  <c r="J54" i="1"/>
  <c r="L54" i="1"/>
  <c r="H56" i="1"/>
  <c r="J56" i="1"/>
  <c r="L56" i="1"/>
  <c r="G57" i="1"/>
  <c r="I57" i="1"/>
  <c r="K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F67" i="1"/>
  <c r="F70" i="1" s="1"/>
  <c r="J67" i="1"/>
  <c r="J70" i="1" s="1"/>
  <c r="N67" i="1"/>
  <c r="H68" i="1"/>
  <c r="L68" i="1"/>
  <c r="C70" i="1"/>
  <c r="G70" i="1"/>
  <c r="H70" i="1"/>
  <c r="I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H73" i="1"/>
  <c r="J73" i="1"/>
  <c r="H74" i="1"/>
  <c r="H76" i="1" s="1"/>
  <c r="J74" i="1"/>
  <c r="J76" i="1" s="1"/>
  <c r="AQ74" i="1"/>
  <c r="C76" i="1"/>
  <c r="F76" i="1"/>
  <c r="G76" i="1"/>
  <c r="I76" i="1"/>
  <c r="K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F78" i="1"/>
  <c r="F82" i="1" s="1"/>
  <c r="J78" i="1"/>
  <c r="N78" i="1"/>
  <c r="F79" i="1"/>
  <c r="J79" i="1"/>
  <c r="J82" i="1" s="1"/>
  <c r="N79" i="1"/>
  <c r="N82" i="1" s="1"/>
  <c r="C82" i="1"/>
  <c r="G82" i="1"/>
  <c r="H82" i="1"/>
  <c r="I82" i="1"/>
  <c r="K82" i="1"/>
  <c r="L82" i="1"/>
  <c r="M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H85" i="1"/>
  <c r="J85" i="1"/>
  <c r="K85" i="1"/>
  <c r="N85" i="1"/>
  <c r="N86" i="1" s="1"/>
  <c r="C86" i="1"/>
  <c r="F86" i="1"/>
  <c r="G86" i="1"/>
  <c r="H86" i="1"/>
  <c r="I86" i="1"/>
  <c r="J86" i="1"/>
  <c r="K86" i="1"/>
  <c r="L86" i="1"/>
  <c r="M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F88" i="1"/>
  <c r="J88" i="1"/>
  <c r="M88" i="1"/>
  <c r="N88" i="1"/>
  <c r="N91" i="1" s="1"/>
  <c r="F89" i="1"/>
  <c r="J89" i="1"/>
  <c r="J91" i="1" s="1"/>
  <c r="N89" i="1"/>
  <c r="H90" i="1"/>
  <c r="H91" i="1" s="1"/>
  <c r="L90" i="1"/>
  <c r="C91" i="1"/>
  <c r="F91" i="1"/>
  <c r="G91" i="1"/>
  <c r="I91" i="1"/>
  <c r="K91" i="1"/>
  <c r="L91" i="1"/>
  <c r="M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H94" i="1"/>
  <c r="L94" i="1"/>
  <c r="AS94" i="1"/>
  <c r="H95" i="1"/>
  <c r="L95" i="1"/>
  <c r="C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C97" i="1"/>
  <c r="F97" i="1"/>
  <c r="G97" i="1"/>
  <c r="H97" i="1"/>
  <c r="H335" i="1" s="1"/>
  <c r="I97" i="1"/>
  <c r="J97" i="1"/>
  <c r="K97" i="1"/>
  <c r="L97" i="1"/>
  <c r="L335" i="1" s="1"/>
  <c r="M97" i="1"/>
  <c r="N97" i="1"/>
  <c r="O97" i="1"/>
  <c r="P97" i="1"/>
  <c r="P335" i="1" s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F105" i="1"/>
  <c r="J105" i="1"/>
  <c r="F106" i="1"/>
  <c r="J106" i="1"/>
  <c r="C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AF107" i="1"/>
  <c r="AG107" i="1"/>
  <c r="AH107" i="1"/>
  <c r="AI107" i="1"/>
  <c r="AJ107" i="1"/>
  <c r="AK107" i="1"/>
  <c r="AL107" i="1"/>
  <c r="AM107" i="1"/>
  <c r="AN107" i="1"/>
  <c r="F126" i="1"/>
  <c r="F138" i="1" s="1"/>
  <c r="L126" i="1"/>
  <c r="H127" i="1"/>
  <c r="L127" i="1"/>
  <c r="H128" i="1"/>
  <c r="J128" i="1"/>
  <c r="J138" i="1" s="1"/>
  <c r="L128" i="1"/>
  <c r="H129" i="1"/>
  <c r="L129" i="1"/>
  <c r="H130" i="1"/>
  <c r="J130" i="1"/>
  <c r="L130" i="1" s="1"/>
  <c r="H131" i="1"/>
  <c r="J131" i="1"/>
  <c r="L131" i="1"/>
  <c r="H132" i="1"/>
  <c r="J132" i="1"/>
  <c r="L132" i="1" s="1"/>
  <c r="H133" i="1"/>
  <c r="J133" i="1"/>
  <c r="L133" i="1"/>
  <c r="H134" i="1"/>
  <c r="J134" i="1"/>
  <c r="L134" i="1" s="1"/>
  <c r="H135" i="1"/>
  <c r="L135" i="1"/>
  <c r="H136" i="1"/>
  <c r="L136" i="1"/>
  <c r="H137" i="1"/>
  <c r="L137" i="1"/>
  <c r="C138" i="1"/>
  <c r="G138" i="1"/>
  <c r="I138" i="1"/>
  <c r="K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AC138" i="1"/>
  <c r="AD138" i="1"/>
  <c r="AE138" i="1"/>
  <c r="AF138" i="1"/>
  <c r="AG138" i="1"/>
  <c r="AH138" i="1"/>
  <c r="AI138" i="1"/>
  <c r="AJ138" i="1"/>
  <c r="AK138" i="1"/>
  <c r="AL138" i="1"/>
  <c r="AM138" i="1"/>
  <c r="AN138" i="1"/>
  <c r="H144" i="1"/>
  <c r="L144" i="1"/>
  <c r="H145" i="1"/>
  <c r="H146" i="1" s="1"/>
  <c r="L145" i="1"/>
  <c r="C146" i="1"/>
  <c r="F146" i="1"/>
  <c r="G146" i="1"/>
  <c r="G340" i="1" s="1"/>
  <c r="I146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AG146" i="1"/>
  <c r="AH146" i="1"/>
  <c r="AI146" i="1"/>
  <c r="AJ146" i="1"/>
  <c r="AK146" i="1"/>
  <c r="AL146" i="1"/>
  <c r="AM146" i="1"/>
  <c r="AN146" i="1"/>
  <c r="H148" i="1"/>
  <c r="H149" i="1" s="1"/>
  <c r="J148" i="1"/>
  <c r="L148" i="1"/>
  <c r="C149" i="1"/>
  <c r="F149" i="1"/>
  <c r="G149" i="1"/>
  <c r="I149" i="1"/>
  <c r="J149" i="1"/>
  <c r="K149" i="1"/>
  <c r="L149" i="1"/>
  <c r="M149" i="1"/>
  <c r="N149" i="1"/>
  <c r="O149" i="1"/>
  <c r="P149" i="1"/>
  <c r="Q149" i="1"/>
  <c r="F151" i="1"/>
  <c r="K151" i="1"/>
  <c r="K155" i="1" s="1"/>
  <c r="K165" i="1" s="1"/>
  <c r="L151" i="1"/>
  <c r="M151" i="1"/>
  <c r="M155" i="1" s="1"/>
  <c r="F152" i="1"/>
  <c r="J152" i="1"/>
  <c r="K152" i="1"/>
  <c r="L152" i="1"/>
  <c r="L155" i="1" s="1"/>
  <c r="M152" i="1"/>
  <c r="F153" i="1"/>
  <c r="J153" i="1" s="1"/>
  <c r="K153" i="1"/>
  <c r="L153" i="1"/>
  <c r="M153" i="1"/>
  <c r="F154" i="1"/>
  <c r="J154" i="1"/>
  <c r="K154" i="1"/>
  <c r="L154" i="1"/>
  <c r="M154" i="1"/>
  <c r="C155" i="1"/>
  <c r="G155" i="1"/>
  <c r="G165" i="1" s="1"/>
  <c r="H155" i="1"/>
  <c r="I155" i="1"/>
  <c r="N155" i="1"/>
  <c r="O155" i="1"/>
  <c r="P155" i="1"/>
  <c r="Q155" i="1"/>
  <c r="H163" i="1"/>
  <c r="J163" i="1"/>
  <c r="C164" i="1"/>
  <c r="F164" i="1"/>
  <c r="G164" i="1"/>
  <c r="H164" i="1"/>
  <c r="I164" i="1"/>
  <c r="K164" i="1"/>
  <c r="M164" i="1"/>
  <c r="N164" i="1"/>
  <c r="O164" i="1"/>
  <c r="P164" i="1"/>
  <c r="Q164" i="1"/>
  <c r="N165" i="1"/>
  <c r="P165" i="1"/>
  <c r="R165" i="1"/>
  <c r="T165" i="1"/>
  <c r="V165" i="1"/>
  <c r="X165" i="1"/>
  <c r="Z165" i="1"/>
  <c r="AB165" i="1"/>
  <c r="AD165" i="1"/>
  <c r="AF165" i="1"/>
  <c r="AH165" i="1"/>
  <c r="AJ165" i="1"/>
  <c r="AL165" i="1"/>
  <c r="AN165" i="1"/>
  <c r="H175" i="1"/>
  <c r="L175" i="1"/>
  <c r="F176" i="1"/>
  <c r="J176" i="1"/>
  <c r="J179" i="1" s="1"/>
  <c r="F178" i="1"/>
  <c r="H178" i="1"/>
  <c r="J178" i="1"/>
  <c r="L178" i="1"/>
  <c r="C179" i="1"/>
  <c r="F179" i="1"/>
  <c r="G179" i="1"/>
  <c r="H179" i="1"/>
  <c r="I179" i="1"/>
  <c r="K179" i="1"/>
  <c r="L179" i="1"/>
  <c r="M179" i="1"/>
  <c r="N179" i="1"/>
  <c r="O179" i="1"/>
  <c r="P179" i="1"/>
  <c r="Q179" i="1"/>
  <c r="R179" i="1"/>
  <c r="S179" i="1"/>
  <c r="T179" i="1"/>
  <c r="U179" i="1"/>
  <c r="V179" i="1"/>
  <c r="W179" i="1"/>
  <c r="X179" i="1"/>
  <c r="Y179" i="1"/>
  <c r="Z179" i="1"/>
  <c r="AA179" i="1"/>
  <c r="AB179" i="1"/>
  <c r="AC179" i="1"/>
  <c r="AD179" i="1"/>
  <c r="AE179" i="1"/>
  <c r="AF179" i="1"/>
  <c r="AG179" i="1"/>
  <c r="AH179" i="1"/>
  <c r="AI179" i="1"/>
  <c r="AJ179" i="1"/>
  <c r="AK179" i="1"/>
  <c r="AL179" i="1"/>
  <c r="AM179" i="1"/>
  <c r="AN179" i="1"/>
  <c r="H183" i="1"/>
  <c r="L183" i="1"/>
  <c r="H184" i="1"/>
  <c r="J184" i="1"/>
  <c r="L184" i="1" s="1"/>
  <c r="L185" i="1" s="1"/>
  <c r="L337" i="1" s="1"/>
  <c r="F185" i="1"/>
  <c r="G185" i="1"/>
  <c r="H185" i="1"/>
  <c r="H337" i="1" s="1"/>
  <c r="I185" i="1"/>
  <c r="J185" i="1"/>
  <c r="K185" i="1"/>
  <c r="M185" i="1"/>
  <c r="N185" i="1"/>
  <c r="O185" i="1"/>
  <c r="P185" i="1"/>
  <c r="Q185" i="1"/>
  <c r="Q337" i="1" s="1"/>
  <c r="R185" i="1"/>
  <c r="S185" i="1"/>
  <c r="T185" i="1"/>
  <c r="U185" i="1"/>
  <c r="U337" i="1" s="1"/>
  <c r="V185" i="1"/>
  <c r="W185" i="1"/>
  <c r="X185" i="1"/>
  <c r="Y185" i="1"/>
  <c r="Y337" i="1" s="1"/>
  <c r="Z185" i="1"/>
  <c r="AA185" i="1"/>
  <c r="AB185" i="1"/>
  <c r="AC185" i="1"/>
  <c r="AC337" i="1" s="1"/>
  <c r="AD185" i="1"/>
  <c r="AE185" i="1"/>
  <c r="AF185" i="1"/>
  <c r="AG185" i="1"/>
  <c r="AG337" i="1" s="1"/>
  <c r="AH185" i="1"/>
  <c r="AI185" i="1"/>
  <c r="AJ185" i="1"/>
  <c r="AK185" i="1"/>
  <c r="AK337" i="1" s="1"/>
  <c r="AL185" i="1"/>
  <c r="AM185" i="1"/>
  <c r="AN185" i="1"/>
  <c r="H189" i="1"/>
  <c r="J189" i="1"/>
  <c r="L189" i="1"/>
  <c r="F190" i="1"/>
  <c r="J190" i="1" s="1"/>
  <c r="H190" i="1"/>
  <c r="H193" i="1" s="1"/>
  <c r="L190" i="1"/>
  <c r="F191" i="1"/>
  <c r="J191" i="1" s="1"/>
  <c r="H191" i="1"/>
  <c r="L191" i="1"/>
  <c r="L193" i="1" s="1"/>
  <c r="H192" i="1"/>
  <c r="L192" i="1"/>
  <c r="C193" i="1"/>
  <c r="F193" i="1"/>
  <c r="G193" i="1"/>
  <c r="I193" i="1"/>
  <c r="J193" i="1"/>
  <c r="K193" i="1"/>
  <c r="M193" i="1"/>
  <c r="N193" i="1"/>
  <c r="O193" i="1"/>
  <c r="P193" i="1"/>
  <c r="Q193" i="1"/>
  <c r="H196" i="1"/>
  <c r="H198" i="1" s="1"/>
  <c r="J196" i="1"/>
  <c r="L196" i="1"/>
  <c r="H197" i="1"/>
  <c r="J197" i="1"/>
  <c r="F198" i="1"/>
  <c r="G198" i="1"/>
  <c r="I198" i="1"/>
  <c r="K198" i="1"/>
  <c r="M198" i="1"/>
  <c r="N198" i="1"/>
  <c r="O198" i="1"/>
  <c r="P198" i="1"/>
  <c r="Q198" i="1"/>
  <c r="R198" i="1"/>
  <c r="S198" i="1"/>
  <c r="T198" i="1"/>
  <c r="U198" i="1"/>
  <c r="V198" i="1"/>
  <c r="W198" i="1"/>
  <c r="X198" i="1"/>
  <c r="Y198" i="1"/>
  <c r="Z198" i="1"/>
  <c r="AA198" i="1"/>
  <c r="AB198" i="1"/>
  <c r="AC198" i="1"/>
  <c r="AD198" i="1"/>
  <c r="AE198" i="1"/>
  <c r="AF198" i="1"/>
  <c r="AG198" i="1"/>
  <c r="AH198" i="1"/>
  <c r="AI198" i="1"/>
  <c r="AJ198" i="1"/>
  <c r="AK198" i="1"/>
  <c r="AL198" i="1"/>
  <c r="AM198" i="1"/>
  <c r="AN198" i="1"/>
  <c r="H203" i="1"/>
  <c r="H204" i="1"/>
  <c r="L204" i="1" s="1"/>
  <c r="J204" i="1" s="1"/>
  <c r="H205" i="1"/>
  <c r="H207" i="1" s="1"/>
  <c r="J205" i="1"/>
  <c r="L205" i="1"/>
  <c r="H206" i="1"/>
  <c r="L206" i="1"/>
  <c r="G207" i="1"/>
  <c r="I207" i="1"/>
  <c r="K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Y207" i="1"/>
  <c r="Z207" i="1"/>
  <c r="AA207" i="1"/>
  <c r="AB207" i="1"/>
  <c r="AC207" i="1"/>
  <c r="AD207" i="1"/>
  <c r="AE207" i="1"/>
  <c r="AF207" i="1"/>
  <c r="AG207" i="1"/>
  <c r="AH207" i="1"/>
  <c r="AI207" i="1"/>
  <c r="AJ207" i="1"/>
  <c r="AK207" i="1"/>
  <c r="AL207" i="1"/>
  <c r="AM207" i="1"/>
  <c r="AN207" i="1"/>
  <c r="H215" i="1"/>
  <c r="H218" i="1" s="1"/>
  <c r="J215" i="1"/>
  <c r="L215" i="1"/>
  <c r="H216" i="1"/>
  <c r="J216" i="1"/>
  <c r="H217" i="1"/>
  <c r="J217" i="1"/>
  <c r="L217" i="1"/>
  <c r="F218" i="1"/>
  <c r="G218" i="1"/>
  <c r="I218" i="1"/>
  <c r="K218" i="1"/>
  <c r="M218" i="1"/>
  <c r="N218" i="1"/>
  <c r="O218" i="1"/>
  <c r="P218" i="1"/>
  <c r="Q218" i="1"/>
  <c r="R218" i="1"/>
  <c r="S218" i="1"/>
  <c r="T218" i="1"/>
  <c r="U218" i="1"/>
  <c r="V218" i="1"/>
  <c r="W218" i="1"/>
  <c r="X218" i="1"/>
  <c r="Y218" i="1"/>
  <c r="Z218" i="1"/>
  <c r="AA218" i="1"/>
  <c r="AB218" i="1"/>
  <c r="AC218" i="1"/>
  <c r="AD218" i="1"/>
  <c r="AE218" i="1"/>
  <c r="AF218" i="1"/>
  <c r="AG218" i="1"/>
  <c r="AH218" i="1"/>
  <c r="AI218" i="1"/>
  <c r="AJ218" i="1"/>
  <c r="AK218" i="1"/>
  <c r="AL218" i="1"/>
  <c r="AM218" i="1"/>
  <c r="AN218" i="1"/>
  <c r="F220" i="1"/>
  <c r="I220" i="1"/>
  <c r="I223" i="1" s="1"/>
  <c r="J220" i="1"/>
  <c r="F221" i="1"/>
  <c r="J221" i="1"/>
  <c r="H222" i="1"/>
  <c r="L222" i="1"/>
  <c r="F223" i="1"/>
  <c r="G223" i="1"/>
  <c r="H223" i="1"/>
  <c r="J223" i="1"/>
  <c r="K223" i="1"/>
  <c r="L223" i="1"/>
  <c r="M223" i="1"/>
  <c r="N223" i="1"/>
  <c r="O223" i="1"/>
  <c r="P223" i="1"/>
  <c r="P342" i="1" s="1"/>
  <c r="Q223" i="1"/>
  <c r="R223" i="1"/>
  <c r="S223" i="1"/>
  <c r="T223" i="1"/>
  <c r="T342" i="1" s="1"/>
  <c r="U223" i="1"/>
  <c r="V223" i="1"/>
  <c r="W223" i="1"/>
  <c r="X223" i="1"/>
  <c r="X342" i="1" s="1"/>
  <c r="Y223" i="1"/>
  <c r="Z223" i="1"/>
  <c r="AA223" i="1"/>
  <c r="AB223" i="1"/>
  <c r="AB342" i="1" s="1"/>
  <c r="AC223" i="1"/>
  <c r="AD223" i="1"/>
  <c r="AE223" i="1"/>
  <c r="AF223" i="1"/>
  <c r="AF342" i="1" s="1"/>
  <c r="AG223" i="1"/>
  <c r="AH223" i="1"/>
  <c r="AI223" i="1"/>
  <c r="AJ223" i="1"/>
  <c r="AJ342" i="1" s="1"/>
  <c r="AK223" i="1"/>
  <c r="AL223" i="1"/>
  <c r="AM223" i="1"/>
  <c r="AN223" i="1"/>
  <c r="AN342" i="1" s="1"/>
  <c r="H225" i="1"/>
  <c r="J225" i="1"/>
  <c r="J230" i="1" s="1"/>
  <c r="L225" i="1"/>
  <c r="L230" i="1" s="1"/>
  <c r="F226" i="1"/>
  <c r="J226" i="1"/>
  <c r="O226" i="1"/>
  <c r="P226" i="1"/>
  <c r="P230" i="1" s="1"/>
  <c r="Q226" i="1"/>
  <c r="H228" i="1"/>
  <c r="L228" i="1"/>
  <c r="H229" i="1"/>
  <c r="L229" i="1"/>
  <c r="C230" i="1"/>
  <c r="C255" i="1" s="1"/>
  <c r="G230" i="1"/>
  <c r="I230" i="1"/>
  <c r="I338" i="1" s="1"/>
  <c r="K230" i="1"/>
  <c r="M230" i="1"/>
  <c r="O230" i="1"/>
  <c r="Q230" i="1"/>
  <c r="Q338" i="1" s="1"/>
  <c r="R230" i="1"/>
  <c r="S230" i="1"/>
  <c r="T230" i="1"/>
  <c r="U230" i="1"/>
  <c r="V230" i="1"/>
  <c r="W230" i="1"/>
  <c r="X230" i="1"/>
  <c r="Y230" i="1"/>
  <c r="Z230" i="1"/>
  <c r="AA230" i="1"/>
  <c r="AB230" i="1"/>
  <c r="AC230" i="1"/>
  <c r="AD230" i="1"/>
  <c r="AE230" i="1"/>
  <c r="AF230" i="1"/>
  <c r="AG230" i="1"/>
  <c r="AH230" i="1"/>
  <c r="AI230" i="1"/>
  <c r="AJ230" i="1"/>
  <c r="AK230" i="1"/>
  <c r="AL230" i="1"/>
  <c r="AM230" i="1"/>
  <c r="AN230" i="1"/>
  <c r="H232" i="1"/>
  <c r="H234" i="1" s="1"/>
  <c r="H341" i="1" s="1"/>
  <c r="J232" i="1"/>
  <c r="L232" i="1"/>
  <c r="H233" i="1"/>
  <c r="L233" i="1"/>
  <c r="F234" i="1"/>
  <c r="G234" i="1"/>
  <c r="G255" i="1" s="1"/>
  <c r="I234" i="1"/>
  <c r="J234" i="1"/>
  <c r="K234" i="1"/>
  <c r="M234" i="1"/>
  <c r="N234" i="1"/>
  <c r="O234" i="1"/>
  <c r="O255" i="1" s="1"/>
  <c r="P234" i="1"/>
  <c r="Q234" i="1"/>
  <c r="R234" i="1"/>
  <c r="S234" i="1"/>
  <c r="T234" i="1"/>
  <c r="U234" i="1"/>
  <c r="V234" i="1"/>
  <c r="W234" i="1"/>
  <c r="X234" i="1"/>
  <c r="Y234" i="1"/>
  <c r="Z234" i="1"/>
  <c r="AA234" i="1"/>
  <c r="AB234" i="1"/>
  <c r="AC234" i="1"/>
  <c r="AD234" i="1"/>
  <c r="AE234" i="1"/>
  <c r="AF234" i="1"/>
  <c r="AG234" i="1"/>
  <c r="AH234" i="1"/>
  <c r="AI234" i="1"/>
  <c r="AJ234" i="1"/>
  <c r="AK234" i="1"/>
  <c r="AL234" i="1"/>
  <c r="AM234" i="1"/>
  <c r="AN234" i="1"/>
  <c r="F236" i="1"/>
  <c r="J236" i="1"/>
  <c r="N236" i="1"/>
  <c r="N245" i="1" s="1"/>
  <c r="N346" i="1" s="1"/>
  <c r="O236" i="1"/>
  <c r="P236" i="1"/>
  <c r="P245" i="1" s="1"/>
  <c r="P346" i="1" s="1"/>
  <c r="Q236" i="1"/>
  <c r="Q245" i="1" s="1"/>
  <c r="H237" i="1"/>
  <c r="L237" i="1"/>
  <c r="F238" i="1"/>
  <c r="J238" i="1"/>
  <c r="F243" i="1"/>
  <c r="F245" i="1" s="1"/>
  <c r="J243" i="1"/>
  <c r="F244" i="1"/>
  <c r="J244" i="1" s="1"/>
  <c r="J245" i="1" s="1"/>
  <c r="AS244" i="1"/>
  <c r="C245" i="1"/>
  <c r="G245" i="1"/>
  <c r="I245" i="1"/>
  <c r="K245" i="1"/>
  <c r="M245" i="1"/>
  <c r="O245" i="1"/>
  <c r="R245" i="1"/>
  <c r="S245" i="1"/>
  <c r="T245" i="1"/>
  <c r="T346" i="1" s="1"/>
  <c r="U245" i="1"/>
  <c r="V245" i="1"/>
  <c r="W245" i="1"/>
  <c r="X245" i="1"/>
  <c r="X346" i="1" s="1"/>
  <c r="Y245" i="1"/>
  <c r="Z245" i="1"/>
  <c r="AA245" i="1"/>
  <c r="AB245" i="1"/>
  <c r="AB346" i="1" s="1"/>
  <c r="AC245" i="1"/>
  <c r="AD245" i="1"/>
  <c r="AE245" i="1"/>
  <c r="AF245" i="1"/>
  <c r="AF346" i="1" s="1"/>
  <c r="AG245" i="1"/>
  <c r="AH245" i="1"/>
  <c r="AI245" i="1"/>
  <c r="AJ245" i="1"/>
  <c r="AJ346" i="1" s="1"/>
  <c r="AK245" i="1"/>
  <c r="AL245" i="1"/>
  <c r="AM245" i="1"/>
  <c r="AN245" i="1"/>
  <c r="AN346" i="1" s="1"/>
  <c r="F250" i="1"/>
  <c r="H250" i="1"/>
  <c r="J250" i="1"/>
  <c r="L250" i="1"/>
  <c r="H251" i="1"/>
  <c r="L251" i="1"/>
  <c r="H253" i="1"/>
  <c r="L253" i="1"/>
  <c r="C254" i="1"/>
  <c r="F254" i="1"/>
  <c r="G254" i="1"/>
  <c r="H254" i="1"/>
  <c r="I254" i="1"/>
  <c r="J254" i="1"/>
  <c r="K254" i="1"/>
  <c r="L254" i="1"/>
  <c r="M254" i="1"/>
  <c r="N254" i="1"/>
  <c r="O254" i="1"/>
  <c r="P254" i="1"/>
  <c r="Q254" i="1"/>
  <c r="R254" i="1"/>
  <c r="S254" i="1"/>
  <c r="T254" i="1"/>
  <c r="T255" i="1" s="1"/>
  <c r="U254" i="1"/>
  <c r="V254" i="1"/>
  <c r="W254" i="1"/>
  <c r="X254" i="1"/>
  <c r="X255" i="1" s="1"/>
  <c r="Y254" i="1"/>
  <c r="Z254" i="1"/>
  <c r="AA254" i="1"/>
  <c r="AB254" i="1"/>
  <c r="AB255" i="1" s="1"/>
  <c r="AC254" i="1"/>
  <c r="AD254" i="1"/>
  <c r="AE254" i="1"/>
  <c r="AF254" i="1"/>
  <c r="AF255" i="1" s="1"/>
  <c r="AG254" i="1"/>
  <c r="AH254" i="1"/>
  <c r="AI254" i="1"/>
  <c r="AJ254" i="1"/>
  <c r="AJ255" i="1" s="1"/>
  <c r="AK254" i="1"/>
  <c r="AL254" i="1"/>
  <c r="AM254" i="1"/>
  <c r="AN254" i="1"/>
  <c r="AN255" i="1" s="1"/>
  <c r="K255" i="1"/>
  <c r="R255" i="1"/>
  <c r="V255" i="1"/>
  <c r="Z255" i="1"/>
  <c r="AD255" i="1"/>
  <c r="AH255" i="1"/>
  <c r="AL255" i="1"/>
  <c r="F258" i="1"/>
  <c r="J258" i="1"/>
  <c r="J263" i="1" s="1"/>
  <c r="J338" i="1" s="1"/>
  <c r="F259" i="1"/>
  <c r="J259" i="1"/>
  <c r="F260" i="1"/>
  <c r="J260" i="1"/>
  <c r="F261" i="1"/>
  <c r="J261" i="1"/>
  <c r="F262" i="1"/>
  <c r="J262" i="1"/>
  <c r="C263" i="1"/>
  <c r="F263" i="1"/>
  <c r="G263" i="1"/>
  <c r="H263" i="1"/>
  <c r="I263" i="1"/>
  <c r="K263" i="1"/>
  <c r="L263" i="1"/>
  <c r="M263" i="1"/>
  <c r="N263" i="1"/>
  <c r="O263" i="1"/>
  <c r="P263" i="1"/>
  <c r="Q263" i="1"/>
  <c r="R263" i="1"/>
  <c r="S263" i="1"/>
  <c r="T263" i="1"/>
  <c r="U263" i="1"/>
  <c r="V263" i="1"/>
  <c r="W263" i="1"/>
  <c r="X263" i="1"/>
  <c r="Y263" i="1"/>
  <c r="Z263" i="1"/>
  <c r="AA263" i="1"/>
  <c r="AB263" i="1"/>
  <c r="AC263" i="1"/>
  <c r="AD263" i="1"/>
  <c r="AE263" i="1"/>
  <c r="AF263" i="1"/>
  <c r="AG263" i="1"/>
  <c r="AH263" i="1"/>
  <c r="AI263" i="1"/>
  <c r="AJ263" i="1"/>
  <c r="AK263" i="1"/>
  <c r="AL263" i="1"/>
  <c r="AM263" i="1"/>
  <c r="AN263" i="1"/>
  <c r="H265" i="1"/>
  <c r="L265" i="1"/>
  <c r="F268" i="1"/>
  <c r="J268" i="1"/>
  <c r="J278" i="1" s="1"/>
  <c r="F269" i="1"/>
  <c r="J269" i="1"/>
  <c r="F270" i="1"/>
  <c r="J270" i="1"/>
  <c r="F271" i="1"/>
  <c r="J271" i="1"/>
  <c r="F272" i="1"/>
  <c r="J272" i="1"/>
  <c r="C278" i="1"/>
  <c r="F278" i="1"/>
  <c r="F293" i="1" s="1"/>
  <c r="G278" i="1"/>
  <c r="H278" i="1"/>
  <c r="I278" i="1"/>
  <c r="K278" i="1"/>
  <c r="L278" i="1"/>
  <c r="M278" i="1"/>
  <c r="N278" i="1"/>
  <c r="N293" i="1" s="1"/>
  <c r="O278" i="1"/>
  <c r="P278" i="1"/>
  <c r="Q278" i="1"/>
  <c r="R278" i="1"/>
  <c r="R293" i="1" s="1"/>
  <c r="S278" i="1"/>
  <c r="T278" i="1"/>
  <c r="U278" i="1"/>
  <c r="V278" i="1"/>
  <c r="V293" i="1" s="1"/>
  <c r="W278" i="1"/>
  <c r="X278" i="1"/>
  <c r="Y278" i="1"/>
  <c r="Z278" i="1"/>
  <c r="Z293" i="1" s="1"/>
  <c r="AA278" i="1"/>
  <c r="AB278" i="1"/>
  <c r="AC278" i="1"/>
  <c r="AD278" i="1"/>
  <c r="AD293" i="1" s="1"/>
  <c r="AE278" i="1"/>
  <c r="AF278" i="1"/>
  <c r="AG278" i="1"/>
  <c r="AH278" i="1"/>
  <c r="AH293" i="1" s="1"/>
  <c r="AI278" i="1"/>
  <c r="AJ278" i="1"/>
  <c r="AK278" i="1"/>
  <c r="AL278" i="1"/>
  <c r="AL293" i="1" s="1"/>
  <c r="AM278" i="1"/>
  <c r="AN278" i="1"/>
  <c r="H284" i="1"/>
  <c r="J284" i="1"/>
  <c r="J285" i="1" s="1"/>
  <c r="K284" i="1"/>
  <c r="L284" i="1"/>
  <c r="L285" i="1" s="1"/>
  <c r="M284" i="1"/>
  <c r="O284" i="1"/>
  <c r="Q284" i="1"/>
  <c r="C285" i="1"/>
  <c r="F285" i="1"/>
  <c r="G285" i="1"/>
  <c r="H285" i="1"/>
  <c r="H293" i="1" s="1"/>
  <c r="I285" i="1"/>
  <c r="K285" i="1"/>
  <c r="K293" i="1" s="1"/>
  <c r="M285" i="1"/>
  <c r="N285" i="1"/>
  <c r="O285" i="1"/>
  <c r="P285" i="1"/>
  <c r="P293" i="1" s="1"/>
  <c r="Q285" i="1"/>
  <c r="R285" i="1"/>
  <c r="S285" i="1"/>
  <c r="T285" i="1"/>
  <c r="T293" i="1" s="1"/>
  <c r="U285" i="1"/>
  <c r="V285" i="1"/>
  <c r="W285" i="1"/>
  <c r="X285" i="1"/>
  <c r="X293" i="1" s="1"/>
  <c r="Y285" i="1"/>
  <c r="Z285" i="1"/>
  <c r="AA285" i="1"/>
  <c r="AB285" i="1"/>
  <c r="AB293" i="1" s="1"/>
  <c r="AC285" i="1"/>
  <c r="AD285" i="1"/>
  <c r="AE285" i="1"/>
  <c r="AF285" i="1"/>
  <c r="AF293" i="1" s="1"/>
  <c r="AG285" i="1"/>
  <c r="AH285" i="1"/>
  <c r="AI285" i="1"/>
  <c r="AJ285" i="1"/>
  <c r="AJ293" i="1" s="1"/>
  <c r="AK285" i="1"/>
  <c r="AL285" i="1"/>
  <c r="AM285" i="1"/>
  <c r="AN285" i="1"/>
  <c r="AN293" i="1" s="1"/>
  <c r="J291" i="1"/>
  <c r="J292" i="1" s="1"/>
  <c r="K291" i="1"/>
  <c r="L291" i="1"/>
  <c r="L292" i="1" s="1"/>
  <c r="L293" i="1" s="1"/>
  <c r="M291" i="1"/>
  <c r="Q291" i="1" s="1"/>
  <c r="O291" i="1"/>
  <c r="C292" i="1"/>
  <c r="C293" i="1" s="1"/>
  <c r="F292" i="1"/>
  <c r="G292" i="1"/>
  <c r="G293" i="1" s="1"/>
  <c r="H292" i="1"/>
  <c r="I292" i="1"/>
  <c r="K292" i="1"/>
  <c r="M292" i="1"/>
  <c r="N292" i="1"/>
  <c r="O292" i="1"/>
  <c r="O293" i="1" s="1"/>
  <c r="P292" i="1"/>
  <c r="Q292" i="1"/>
  <c r="R292" i="1"/>
  <c r="S292" i="1"/>
  <c r="T292" i="1"/>
  <c r="U292" i="1"/>
  <c r="V292" i="1"/>
  <c r="W292" i="1"/>
  <c r="X292" i="1"/>
  <c r="Y292" i="1"/>
  <c r="Z292" i="1"/>
  <c r="AA292" i="1"/>
  <c r="AB292" i="1"/>
  <c r="AC292" i="1"/>
  <c r="AD292" i="1"/>
  <c r="AE292" i="1"/>
  <c r="AE293" i="1" s="1"/>
  <c r="AF292" i="1"/>
  <c r="AG292" i="1"/>
  <c r="AH292" i="1"/>
  <c r="AI292" i="1"/>
  <c r="AI293" i="1" s="1"/>
  <c r="AJ292" i="1"/>
  <c r="AK292" i="1"/>
  <c r="AL292" i="1"/>
  <c r="AM292" i="1"/>
  <c r="AM293" i="1" s="1"/>
  <c r="AN292" i="1"/>
  <c r="I293" i="1"/>
  <c r="M293" i="1"/>
  <c r="Q293" i="1"/>
  <c r="U293" i="1"/>
  <c r="Y293" i="1"/>
  <c r="AC293" i="1"/>
  <c r="AG293" i="1"/>
  <c r="AK293" i="1"/>
  <c r="F298" i="1"/>
  <c r="G298" i="1"/>
  <c r="H298" i="1"/>
  <c r="I298" i="1"/>
  <c r="J298" i="1"/>
  <c r="K298" i="1"/>
  <c r="L298" i="1"/>
  <c r="M298" i="1"/>
  <c r="N298" i="1"/>
  <c r="O298" i="1"/>
  <c r="P298" i="1"/>
  <c r="Q298" i="1"/>
  <c r="F314" i="1"/>
  <c r="F334" i="1" s="1"/>
  <c r="G314" i="1"/>
  <c r="H314" i="1"/>
  <c r="I314" i="1"/>
  <c r="J314" i="1"/>
  <c r="K314" i="1"/>
  <c r="L314" i="1"/>
  <c r="M314" i="1"/>
  <c r="N314" i="1"/>
  <c r="O314" i="1"/>
  <c r="P314" i="1"/>
  <c r="Q314" i="1"/>
  <c r="R314" i="1"/>
  <c r="R342" i="1" s="1"/>
  <c r="S314" i="1"/>
  <c r="T314" i="1"/>
  <c r="U314" i="1"/>
  <c r="V314" i="1"/>
  <c r="V342" i="1" s="1"/>
  <c r="W314" i="1"/>
  <c r="X314" i="1"/>
  <c r="Y314" i="1"/>
  <c r="Z314" i="1"/>
  <c r="Z342" i="1" s="1"/>
  <c r="AA314" i="1"/>
  <c r="AB314" i="1"/>
  <c r="AC314" i="1"/>
  <c r="AD314" i="1"/>
  <c r="AE314" i="1"/>
  <c r="AF314" i="1"/>
  <c r="AG314" i="1"/>
  <c r="AH314" i="1"/>
  <c r="AH342" i="1" s="1"/>
  <c r="AI314" i="1"/>
  <c r="AJ314" i="1"/>
  <c r="AK314" i="1"/>
  <c r="AL314" i="1"/>
  <c r="AL342" i="1" s="1"/>
  <c r="AM314" i="1"/>
  <c r="AN314" i="1"/>
  <c r="H323" i="1"/>
  <c r="J323" i="1"/>
  <c r="J324" i="1" s="1"/>
  <c r="J334" i="1" s="1"/>
  <c r="L323" i="1"/>
  <c r="F324" i="1"/>
  <c r="G324" i="1"/>
  <c r="H324" i="1"/>
  <c r="H334" i="1" s="1"/>
  <c r="I324" i="1"/>
  <c r="K324" i="1"/>
  <c r="L324" i="1"/>
  <c r="L334" i="1" s="1"/>
  <c r="M324" i="1"/>
  <c r="N324" i="1"/>
  <c r="O324" i="1"/>
  <c r="P324" i="1"/>
  <c r="P345" i="1" s="1"/>
  <c r="Q324" i="1"/>
  <c r="R324" i="1"/>
  <c r="S324" i="1"/>
  <c r="T324" i="1"/>
  <c r="U324" i="1"/>
  <c r="V324" i="1"/>
  <c r="W324" i="1"/>
  <c r="X324" i="1"/>
  <c r="Y324" i="1"/>
  <c r="Z324" i="1"/>
  <c r="AA324" i="1"/>
  <c r="AB324" i="1"/>
  <c r="AC324" i="1"/>
  <c r="AD324" i="1"/>
  <c r="AE324" i="1"/>
  <c r="AF324" i="1"/>
  <c r="AF345" i="1" s="1"/>
  <c r="AG324" i="1"/>
  <c r="AH324" i="1"/>
  <c r="AI324" i="1"/>
  <c r="AJ324" i="1"/>
  <c r="AK324" i="1"/>
  <c r="AL324" i="1"/>
  <c r="AM324" i="1"/>
  <c r="AN324" i="1"/>
  <c r="F330" i="1"/>
  <c r="G330" i="1"/>
  <c r="G338" i="1" s="1"/>
  <c r="H330" i="1"/>
  <c r="I330" i="1"/>
  <c r="I334" i="1" s="1"/>
  <c r="J330" i="1"/>
  <c r="K330" i="1"/>
  <c r="K338" i="1" s="1"/>
  <c r="L330" i="1"/>
  <c r="M330" i="1"/>
  <c r="N330" i="1"/>
  <c r="O330" i="1"/>
  <c r="O338" i="1" s="1"/>
  <c r="P330" i="1"/>
  <c r="Q330" i="1"/>
  <c r="Q334" i="1" s="1"/>
  <c r="R330" i="1"/>
  <c r="S330" i="1"/>
  <c r="T330" i="1"/>
  <c r="U330" i="1"/>
  <c r="U334" i="1" s="1"/>
  <c r="V330" i="1"/>
  <c r="W330" i="1"/>
  <c r="W334" i="1" s="1"/>
  <c r="X330" i="1"/>
  <c r="Y330" i="1"/>
  <c r="Y334" i="1" s="1"/>
  <c r="Z330" i="1"/>
  <c r="AA330" i="1"/>
  <c r="AB330" i="1"/>
  <c r="AC330" i="1"/>
  <c r="AC334" i="1" s="1"/>
  <c r="AD330" i="1"/>
  <c r="AE330" i="1"/>
  <c r="AE334" i="1" s="1"/>
  <c r="AF330" i="1"/>
  <c r="AG330" i="1"/>
  <c r="AG334" i="1" s="1"/>
  <c r="AH330" i="1"/>
  <c r="AI330" i="1"/>
  <c r="AJ330" i="1"/>
  <c r="AK330" i="1"/>
  <c r="AK334" i="1" s="1"/>
  <c r="AL330" i="1"/>
  <c r="AM330" i="1"/>
  <c r="AM334" i="1" s="1"/>
  <c r="AN330" i="1"/>
  <c r="F333" i="1"/>
  <c r="G333" i="1"/>
  <c r="H333" i="1"/>
  <c r="I333" i="1"/>
  <c r="J333" i="1"/>
  <c r="K333" i="1"/>
  <c r="L333" i="1"/>
  <c r="M333" i="1"/>
  <c r="N333" i="1"/>
  <c r="N347" i="1" s="1"/>
  <c r="O333" i="1"/>
  <c r="P333" i="1"/>
  <c r="Q333" i="1"/>
  <c r="R333" i="1"/>
  <c r="R347" i="1" s="1"/>
  <c r="S333" i="1"/>
  <c r="T333" i="1"/>
  <c r="U333" i="1"/>
  <c r="V333" i="1"/>
  <c r="V347" i="1" s="1"/>
  <c r="W333" i="1"/>
  <c r="X333" i="1"/>
  <c r="Y333" i="1"/>
  <c r="Z333" i="1"/>
  <c r="Z347" i="1" s="1"/>
  <c r="AA333" i="1"/>
  <c r="AB333" i="1"/>
  <c r="AC333" i="1"/>
  <c r="AD333" i="1"/>
  <c r="AD347" i="1" s="1"/>
  <c r="AE333" i="1"/>
  <c r="AF333" i="1"/>
  <c r="AG333" i="1"/>
  <c r="AH333" i="1"/>
  <c r="AI333" i="1"/>
  <c r="AJ333" i="1"/>
  <c r="AK333" i="1"/>
  <c r="AL333" i="1"/>
  <c r="AM333" i="1"/>
  <c r="AN333" i="1"/>
  <c r="C334" i="1"/>
  <c r="K334" i="1"/>
  <c r="P334" i="1"/>
  <c r="S334" i="1"/>
  <c r="AA334" i="1"/>
  <c r="AF334" i="1"/>
  <c r="AI334" i="1"/>
  <c r="C335" i="1"/>
  <c r="F335" i="1"/>
  <c r="G335" i="1"/>
  <c r="I335" i="1"/>
  <c r="J335" i="1"/>
  <c r="L336" i="1" s="1"/>
  <c r="K335" i="1"/>
  <c r="M335" i="1"/>
  <c r="N335" i="1"/>
  <c r="O335" i="1"/>
  <c r="Q335" i="1"/>
  <c r="G337" i="1"/>
  <c r="K337" i="1"/>
  <c r="N337" i="1"/>
  <c r="O337" i="1"/>
  <c r="P337" i="1"/>
  <c r="R337" i="1"/>
  <c r="S337" i="1"/>
  <c r="T337" i="1"/>
  <c r="V337" i="1"/>
  <c r="W337" i="1"/>
  <c r="X337" i="1"/>
  <c r="Z337" i="1"/>
  <c r="AA337" i="1"/>
  <c r="AB337" i="1"/>
  <c r="AD337" i="1"/>
  <c r="AE337" i="1"/>
  <c r="AF337" i="1"/>
  <c r="AH337" i="1"/>
  <c r="AI337" i="1"/>
  <c r="AJ337" i="1"/>
  <c r="AL337" i="1"/>
  <c r="AM337" i="1"/>
  <c r="AN337" i="1"/>
  <c r="L338" i="1"/>
  <c r="R338" i="1"/>
  <c r="T338" i="1"/>
  <c r="V338" i="1"/>
  <c r="W338" i="1"/>
  <c r="X338" i="1"/>
  <c r="Z338" i="1"/>
  <c r="AA338" i="1"/>
  <c r="AB338" i="1"/>
  <c r="AD338" i="1"/>
  <c r="AE338" i="1"/>
  <c r="AF338" i="1"/>
  <c r="AH338" i="1"/>
  <c r="AI338" i="1"/>
  <c r="AJ338" i="1"/>
  <c r="AL338" i="1"/>
  <c r="AM338" i="1"/>
  <c r="AN338" i="1"/>
  <c r="G339" i="1"/>
  <c r="H339" i="1"/>
  <c r="I339" i="1"/>
  <c r="J339" i="1"/>
  <c r="K339" i="1"/>
  <c r="M339" i="1"/>
  <c r="N339" i="1"/>
  <c r="O339" i="1"/>
  <c r="P339" i="1"/>
  <c r="Q339" i="1"/>
  <c r="R339" i="1"/>
  <c r="S339" i="1"/>
  <c r="T339" i="1"/>
  <c r="U339" i="1"/>
  <c r="V339" i="1"/>
  <c r="W339" i="1"/>
  <c r="X339" i="1"/>
  <c r="Y339" i="1"/>
  <c r="Z339" i="1"/>
  <c r="AA339" i="1"/>
  <c r="AB339" i="1"/>
  <c r="AC339" i="1"/>
  <c r="AD339" i="1"/>
  <c r="AE339" i="1"/>
  <c r="AF339" i="1"/>
  <c r="AG339" i="1"/>
  <c r="AH339" i="1"/>
  <c r="AI339" i="1"/>
  <c r="AJ339" i="1"/>
  <c r="AK339" i="1"/>
  <c r="AL339" i="1"/>
  <c r="AM339" i="1"/>
  <c r="AN339" i="1"/>
  <c r="H340" i="1"/>
  <c r="F340" i="1" s="1"/>
  <c r="I340" i="1"/>
  <c r="J340" i="1"/>
  <c r="K340" i="1"/>
  <c r="L340" i="1"/>
  <c r="M340" i="1"/>
  <c r="N340" i="1"/>
  <c r="O340" i="1"/>
  <c r="P340" i="1"/>
  <c r="Q340" i="1"/>
  <c r="R340" i="1"/>
  <c r="S340" i="1"/>
  <c r="T340" i="1"/>
  <c r="U340" i="1"/>
  <c r="V340" i="1"/>
  <c r="W340" i="1"/>
  <c r="X340" i="1"/>
  <c r="Y340" i="1"/>
  <c r="Z340" i="1"/>
  <c r="AA340" i="1"/>
  <c r="AB340" i="1"/>
  <c r="AC340" i="1"/>
  <c r="AD340" i="1"/>
  <c r="AE340" i="1"/>
  <c r="AF340" i="1"/>
  <c r="AG340" i="1"/>
  <c r="AH340" i="1"/>
  <c r="AI340" i="1"/>
  <c r="AJ340" i="1"/>
  <c r="AK340" i="1"/>
  <c r="AL340" i="1"/>
  <c r="AM340" i="1"/>
  <c r="AN340" i="1"/>
  <c r="F341" i="1"/>
  <c r="G341" i="1"/>
  <c r="I341" i="1"/>
  <c r="K341" i="1"/>
  <c r="M341" i="1"/>
  <c r="N341" i="1"/>
  <c r="O341" i="1"/>
  <c r="P341" i="1"/>
  <c r="Q341" i="1"/>
  <c r="R341" i="1"/>
  <c r="S341" i="1"/>
  <c r="T341" i="1"/>
  <c r="U341" i="1"/>
  <c r="V341" i="1"/>
  <c r="W341" i="1"/>
  <c r="X341" i="1"/>
  <c r="Y341" i="1"/>
  <c r="Z341" i="1"/>
  <c r="AA341" i="1"/>
  <c r="AB341" i="1"/>
  <c r="AC341" i="1"/>
  <c r="AD341" i="1"/>
  <c r="AE341" i="1"/>
  <c r="AF341" i="1"/>
  <c r="AG341" i="1"/>
  <c r="AH341" i="1"/>
  <c r="AI341" i="1"/>
  <c r="AJ341" i="1"/>
  <c r="AK341" i="1"/>
  <c r="AL341" i="1"/>
  <c r="AM341" i="1"/>
  <c r="AN341" i="1"/>
  <c r="H342" i="1"/>
  <c r="I342" i="1"/>
  <c r="K342" i="1"/>
  <c r="O342" i="1"/>
  <c r="Q342" i="1"/>
  <c r="S342" i="1"/>
  <c r="U342" i="1"/>
  <c r="W342" i="1"/>
  <c r="Y342" i="1"/>
  <c r="AA342" i="1"/>
  <c r="AC342" i="1"/>
  <c r="AE342" i="1"/>
  <c r="AG342" i="1"/>
  <c r="AI342" i="1"/>
  <c r="AK342" i="1"/>
  <c r="AM342" i="1"/>
  <c r="F343" i="1"/>
  <c r="G343" i="1"/>
  <c r="H343" i="1"/>
  <c r="I343" i="1"/>
  <c r="J343" i="1"/>
  <c r="K343" i="1"/>
  <c r="L343" i="1"/>
  <c r="M343" i="1"/>
  <c r="N343" i="1"/>
  <c r="O343" i="1"/>
  <c r="P343" i="1"/>
  <c r="Q343" i="1"/>
  <c r="R343" i="1"/>
  <c r="T343" i="1"/>
  <c r="U343" i="1"/>
  <c r="V343" i="1"/>
  <c r="X343" i="1"/>
  <c r="Y343" i="1"/>
  <c r="Z343" i="1"/>
  <c r="AB343" i="1"/>
  <c r="AC343" i="1"/>
  <c r="AD343" i="1"/>
  <c r="AE343" i="1"/>
  <c r="AF343" i="1"/>
  <c r="AG343" i="1"/>
  <c r="AH343" i="1"/>
  <c r="AI343" i="1"/>
  <c r="AJ343" i="1"/>
  <c r="AK343" i="1"/>
  <c r="AL343" i="1"/>
  <c r="AM343" i="1"/>
  <c r="AN343" i="1"/>
  <c r="G344" i="1"/>
  <c r="H344" i="1"/>
  <c r="F344" i="1" s="1"/>
  <c r="I344" i="1"/>
  <c r="K344" i="1"/>
  <c r="M344" i="1"/>
  <c r="N344" i="1"/>
  <c r="O344" i="1"/>
  <c r="P344" i="1"/>
  <c r="Q344" i="1"/>
  <c r="R344" i="1"/>
  <c r="S344" i="1"/>
  <c r="T344" i="1"/>
  <c r="U344" i="1"/>
  <c r="V344" i="1"/>
  <c r="W344" i="1"/>
  <c r="X344" i="1"/>
  <c r="Y344" i="1"/>
  <c r="Z344" i="1"/>
  <c r="AA344" i="1"/>
  <c r="AB344" i="1"/>
  <c r="AC344" i="1"/>
  <c r="AD344" i="1"/>
  <c r="AE344" i="1"/>
  <c r="AF344" i="1"/>
  <c r="AG344" i="1"/>
  <c r="AH344" i="1"/>
  <c r="AI344" i="1"/>
  <c r="AJ344" i="1"/>
  <c r="AK344" i="1"/>
  <c r="AL344" i="1"/>
  <c r="AM344" i="1"/>
  <c r="AN344" i="1"/>
  <c r="G345" i="1"/>
  <c r="I345" i="1"/>
  <c r="K345" i="1"/>
  <c r="M345" i="1"/>
  <c r="N345" i="1"/>
  <c r="O345" i="1"/>
  <c r="Q345" i="1"/>
  <c r="R345" i="1"/>
  <c r="S345" i="1"/>
  <c r="U345" i="1"/>
  <c r="V345" i="1"/>
  <c r="W345" i="1"/>
  <c r="Y345" i="1"/>
  <c r="Z345" i="1"/>
  <c r="AA345" i="1"/>
  <c r="AC345" i="1"/>
  <c r="AD345" i="1"/>
  <c r="AE345" i="1"/>
  <c r="AG345" i="1"/>
  <c r="AH345" i="1"/>
  <c r="AI345" i="1"/>
  <c r="AK345" i="1"/>
  <c r="AL345" i="1"/>
  <c r="AM345" i="1"/>
  <c r="G346" i="1"/>
  <c r="I346" i="1"/>
  <c r="J346" i="1"/>
  <c r="K346" i="1"/>
  <c r="M346" i="1"/>
  <c r="O346" i="1"/>
  <c r="Q346" i="1"/>
  <c r="R346" i="1"/>
  <c r="S346" i="1"/>
  <c r="U346" i="1"/>
  <c r="V346" i="1"/>
  <c r="W346" i="1"/>
  <c r="Y346" i="1"/>
  <c r="Z346" i="1"/>
  <c r="AA346" i="1"/>
  <c r="AC346" i="1"/>
  <c r="AD346" i="1"/>
  <c r="AE346" i="1"/>
  <c r="AG346" i="1"/>
  <c r="AH346" i="1"/>
  <c r="AI346" i="1"/>
  <c r="AK346" i="1"/>
  <c r="AL346" i="1"/>
  <c r="AM346" i="1"/>
  <c r="G347" i="1"/>
  <c r="H347" i="1"/>
  <c r="I347" i="1"/>
  <c r="K347" i="1"/>
  <c r="M347" i="1"/>
  <c r="O347" i="1"/>
  <c r="P347" i="1"/>
  <c r="Q347" i="1"/>
  <c r="S347" i="1"/>
  <c r="T347" i="1"/>
  <c r="U347" i="1"/>
  <c r="W347" i="1"/>
  <c r="X347" i="1"/>
  <c r="Y347" i="1"/>
  <c r="AA347" i="1"/>
  <c r="AB347" i="1"/>
  <c r="AC347" i="1"/>
  <c r="AE347" i="1"/>
  <c r="AF347" i="1"/>
  <c r="AG347" i="1"/>
  <c r="AH347" i="1"/>
  <c r="AI347" i="1"/>
  <c r="AJ347" i="1"/>
  <c r="AK347" i="1"/>
  <c r="AL347" i="1"/>
  <c r="AM347" i="1"/>
  <c r="AN347" i="1"/>
  <c r="F348" i="1"/>
  <c r="G348" i="1"/>
  <c r="H348" i="1"/>
  <c r="I348" i="1"/>
  <c r="J348" i="1"/>
  <c r="K348" i="1"/>
  <c r="L348" i="1"/>
  <c r="M348" i="1"/>
  <c r="N348" i="1"/>
  <c r="O348" i="1"/>
  <c r="P348" i="1"/>
  <c r="Q348" i="1"/>
  <c r="R348" i="1"/>
  <c r="S348" i="1"/>
  <c r="U348" i="1"/>
  <c r="V348" i="1"/>
  <c r="W348" i="1"/>
  <c r="Y348" i="1"/>
  <c r="Z348" i="1"/>
  <c r="AA348" i="1"/>
  <c r="AC348" i="1"/>
  <c r="AD348" i="1"/>
  <c r="AE348" i="1"/>
  <c r="AG348" i="1"/>
  <c r="AH348" i="1"/>
  <c r="AI348" i="1"/>
  <c r="AK348" i="1"/>
  <c r="AL348" i="1"/>
  <c r="AM348" i="1"/>
  <c r="AN348" i="1"/>
  <c r="M165" i="1" l="1"/>
  <c r="M342" i="1"/>
  <c r="F347" i="1"/>
  <c r="AL334" i="1"/>
  <c r="AL335" i="1" s="1"/>
  <c r="V334" i="1"/>
  <c r="V335" i="1" s="1"/>
  <c r="M334" i="1"/>
  <c r="M338" i="1"/>
  <c r="AN334" i="1"/>
  <c r="AN335" i="1" s="1"/>
  <c r="AN345" i="1"/>
  <c r="AJ334" i="1"/>
  <c r="AJ335" i="1" s="1"/>
  <c r="AJ345" i="1"/>
  <c r="AB334" i="1"/>
  <c r="AB335" i="1" s="1"/>
  <c r="AB345" i="1"/>
  <c r="X334" i="1"/>
  <c r="X335" i="1" s="1"/>
  <c r="X345" i="1"/>
  <c r="T334" i="1"/>
  <c r="T335" i="1" s="1"/>
  <c r="T345" i="1"/>
  <c r="F203" i="1"/>
  <c r="F207" i="1" s="1"/>
  <c r="L203" i="1"/>
  <c r="J203" i="1" s="1"/>
  <c r="Q165" i="1"/>
  <c r="P255" i="1"/>
  <c r="P338" i="1"/>
  <c r="M337" i="1"/>
  <c r="H345" i="1"/>
  <c r="F345" i="1" s="1"/>
  <c r="G342" i="1"/>
  <c r="AA293" i="1"/>
  <c r="AA335" i="1" s="1"/>
  <c r="AA343" i="1"/>
  <c r="W343" i="1"/>
  <c r="W293" i="1"/>
  <c r="W335" i="1" s="1"/>
  <c r="S293" i="1"/>
  <c r="S335" i="1" s="1"/>
  <c r="S343" i="1"/>
  <c r="I255" i="1"/>
  <c r="L197" i="1"/>
  <c r="L198" i="1" s="1"/>
  <c r="L347" i="1" s="1"/>
  <c r="J198" i="1"/>
  <c r="J347" i="1" s="1"/>
  <c r="AD342" i="1"/>
  <c r="AD334" i="1"/>
  <c r="AD335" i="1" s="1"/>
  <c r="N342" i="1"/>
  <c r="N334" i="1"/>
  <c r="J207" i="1"/>
  <c r="AJ348" i="1"/>
  <c r="AF348" i="1"/>
  <c r="AB348" i="1"/>
  <c r="X348" i="1"/>
  <c r="T348" i="1"/>
  <c r="AF335" i="1"/>
  <c r="AH334" i="1"/>
  <c r="AH335" i="1" s="1"/>
  <c r="Z334" i="1"/>
  <c r="Z335" i="1" s="1"/>
  <c r="R334" i="1"/>
  <c r="R335" i="1" s="1"/>
  <c r="F230" i="1"/>
  <c r="N226" i="1"/>
  <c r="N230" i="1" s="1"/>
  <c r="L342" i="1"/>
  <c r="L216" i="1"/>
  <c r="J218" i="1"/>
  <c r="J344" i="1" s="1"/>
  <c r="AK338" i="1"/>
  <c r="AG338" i="1"/>
  <c r="AC338" i="1"/>
  <c r="Y338" i="1"/>
  <c r="U338" i="1"/>
  <c r="F342" i="1"/>
  <c r="F339" i="1"/>
  <c r="O334" i="1"/>
  <c r="J293" i="1"/>
  <c r="AM255" i="1"/>
  <c r="AM335" i="1" s="1"/>
  <c r="AI255" i="1"/>
  <c r="AI335" i="1" s="1"/>
  <c r="AE255" i="1"/>
  <c r="AE335" i="1" s="1"/>
  <c r="AA255" i="1"/>
  <c r="W255" i="1"/>
  <c r="S255" i="1"/>
  <c r="Q255" i="1"/>
  <c r="C165" i="1"/>
  <c r="AM165" i="1"/>
  <c r="AI165" i="1"/>
  <c r="AE165" i="1"/>
  <c r="AA165" i="1"/>
  <c r="W165" i="1"/>
  <c r="S165" i="1"/>
  <c r="J57" i="1"/>
  <c r="L48" i="1"/>
  <c r="L57" i="1" s="1"/>
  <c r="F338" i="1"/>
  <c r="H244" i="1"/>
  <c r="H245" i="1" s="1"/>
  <c r="L244" i="1"/>
  <c r="L245" i="1" s="1"/>
  <c r="AK255" i="1"/>
  <c r="AK335" i="1" s="1"/>
  <c r="AG255" i="1"/>
  <c r="AG335" i="1" s="1"/>
  <c r="AC255" i="1"/>
  <c r="AC335" i="1" s="1"/>
  <c r="Y255" i="1"/>
  <c r="Y335" i="1" s="1"/>
  <c r="U255" i="1"/>
  <c r="U335" i="1" s="1"/>
  <c r="M255" i="1"/>
  <c r="L234" i="1"/>
  <c r="H230" i="1"/>
  <c r="H338" i="1" s="1"/>
  <c r="L218" i="1"/>
  <c r="L344" i="1" s="1"/>
  <c r="L207" i="1"/>
  <c r="L345" i="1" s="1"/>
  <c r="L163" i="1"/>
  <c r="L164" i="1" s="1"/>
  <c r="J164" i="1"/>
  <c r="J341" i="1" s="1"/>
  <c r="O165" i="1"/>
  <c r="I165" i="1"/>
  <c r="F107" i="1"/>
  <c r="S338" i="1"/>
  <c r="J46" i="1"/>
  <c r="G336" i="1"/>
  <c r="G334" i="1"/>
  <c r="J151" i="1"/>
  <c r="J155" i="1" s="1"/>
  <c r="J165" i="1" s="1"/>
  <c r="F155" i="1"/>
  <c r="F165" i="1" s="1"/>
  <c r="AK165" i="1"/>
  <c r="AG165" i="1"/>
  <c r="AC165" i="1"/>
  <c r="Y165" i="1"/>
  <c r="U165" i="1"/>
  <c r="L138" i="1"/>
  <c r="L165" i="1" s="1"/>
  <c r="H138" i="1"/>
  <c r="H165" i="1" s="1"/>
  <c r="L74" i="1"/>
  <c r="L76" i="1" s="1"/>
  <c r="L339" i="1" s="1"/>
  <c r="J27" i="1"/>
  <c r="J37" i="1" s="1"/>
  <c r="J14" i="1"/>
  <c r="J19" i="1" s="1"/>
  <c r="J337" i="1" s="1"/>
  <c r="I14" i="1"/>
  <c r="I19" i="1" s="1"/>
  <c r="I337" i="1" s="1"/>
  <c r="F337" i="1" s="1"/>
  <c r="F57" i="1"/>
  <c r="L346" i="1"/>
  <c r="H255" i="1"/>
  <c r="H346" i="1"/>
  <c r="F346" i="1" s="1"/>
  <c r="J255" i="1" l="1"/>
  <c r="J342" i="1"/>
  <c r="N255" i="1"/>
  <c r="N338" i="1"/>
  <c r="L255" i="1"/>
  <c r="L341" i="1"/>
  <c r="F255" i="1"/>
  <c r="H257" i="1" s="1"/>
  <c r="J345" i="1"/>
  <c r="K257" i="1" l="1"/>
</calcChain>
</file>

<file path=xl/sharedStrings.xml><?xml version="1.0" encoding="utf-8"?>
<sst xmlns="http://schemas.openxmlformats.org/spreadsheetml/2006/main" count="731" uniqueCount="318">
  <si>
    <t>х</t>
  </si>
  <si>
    <t>Каратабанское сельское поселение</t>
  </si>
  <si>
    <t>Селезянское сельское поселение</t>
  </si>
  <si>
    <t>Пискловское сельское поселение</t>
  </si>
  <si>
    <t>Еманжелинское сельское поселение</t>
  </si>
  <si>
    <t>Печенкинское сельское поселение</t>
  </si>
  <si>
    <t>Еткульское сельское поселение</t>
  </si>
  <si>
    <t>Коелгинское сельское поселение</t>
  </si>
  <si>
    <t>Лебедевское сельское поселение</t>
  </si>
  <si>
    <t>Новобатуринское сельское поселение</t>
  </si>
  <si>
    <t>Белоусовское сельское поселение</t>
  </si>
  <si>
    <t>Белоносовское сельское поселение</t>
  </si>
  <si>
    <t>Бектышское сельское поселение</t>
  </si>
  <si>
    <t>в т.ч.</t>
  </si>
  <si>
    <t>ВСЕГО:</t>
  </si>
  <si>
    <t>ИТОГО по разделу:</t>
  </si>
  <si>
    <t>ИТОГО Селезянское сельское поселение:</t>
  </si>
  <si>
    <t>МБТ 4 кв.2020г.</t>
  </si>
  <si>
    <t>АО Газпромгазораспределение Челябинск" в г. Коркино</t>
  </si>
  <si>
    <t>Ремонтно-восстановительные работы на объекте: Блочно-модульная газовая котельная  с. Селезян ул. Мира д.18 В</t>
  </si>
  <si>
    <t>Блочно-модульная газовая котельная  с. Селезян ул. Мира д.18 В</t>
  </si>
  <si>
    <t>1.</t>
  </si>
  <si>
    <t>ИТОГО Белоносовское сельское поселение:</t>
  </si>
  <si>
    <t>ИТОГО Еманжелинское сельское поселение:</t>
  </si>
  <si>
    <t>1кв.2017г.</t>
  </si>
  <si>
    <t xml:space="preserve">МБТ </t>
  </si>
  <si>
    <t>ИТОГО Коелгинское сельское поселение:</t>
  </si>
  <si>
    <t>ДКЖ МБ 4 кв. 2021г.</t>
  </si>
  <si>
    <t>ООО Вален-М</t>
  </si>
  <si>
    <t>Оплата работ по прохождению государственной проектной экспертизы проектной документации "Капитальный ремонт котельной с заменой оборудования по адресу Челябинская область, Еткульский район, с.Еткуль, с.Коелга, ул. Промышленная,1"</t>
  </si>
  <si>
    <t>Котельная с.Коелга</t>
  </si>
  <si>
    <t>ИТОГО Каратабанское сельское поселение:</t>
  </si>
  <si>
    <t>КОТЕЛЬНЫЕ</t>
  </si>
  <si>
    <t>ИТОГО: Еткульское сельское поселение:</t>
  </si>
  <si>
    <t>МБТ</t>
  </si>
  <si>
    <t>ЕМУМОКХ</t>
  </si>
  <si>
    <t>Ремонт теплотрассы с.Еткуль (подвод к МКД ул.Октябрьская д. 29, Переулок 10 д.7)</t>
  </si>
  <si>
    <t>Сети теплоснабжения с.Еткуль</t>
  </si>
  <si>
    <t>МБТ 4 кв.2021г.</t>
  </si>
  <si>
    <t>Приобретение утеплителя для утепления сетей теплоснабжения с.Коелга</t>
  </si>
  <si>
    <t>Сети теплоснабжения с.Коелга</t>
  </si>
  <si>
    <t>ИП Щукин В.И.</t>
  </si>
  <si>
    <t>Услуги строительного контроля по объекту: Капитальный ремонт муниципальных сетей теплоснабжения Еманжелинского сельского поселения - участок № 68. От точки Т.97 до точки Т.98, подвод тепла к МКД № 3 ул. Октябрьская в с. Еманжелинка Еткульского района Челябинской области</t>
  </si>
  <si>
    <t>Сети теплоснабжения с. Еманжелинка</t>
  </si>
  <si>
    <t>Услуги строительного контроля по объекту: Капитальный ремонт муниципальных сетей теплоснабжения Еманжелинского сельского поселения - участки 27,28,29,30. Подводящие сети в здание участковой больницы и в здание гаража участковой больницы по ул. Заречная в с. Еманжелинка Еткульского района Челябинской области</t>
  </si>
  <si>
    <t>Услуги строительного контроля по объекту: Капитальный ремонт муниципальных сетей теплоснабжения Еманжелинского сельского поселения - участок № 45, от точки Т.31 до точки Т.69, (подводящие трубопроводы в жилой МКД № 22 ул. Октябрьская в с. Еманжелинка Еткульского района Челябинской области)</t>
  </si>
  <si>
    <t>Устуги строительного контроля по объекту: Капитальный ремонт муниципальных сетей теплоснабжения Еманжелинского сельского поселения от Т.10 до Т.12 в с. Еманжелинка Еткульского района Челябинской области</t>
  </si>
  <si>
    <t>ДКЖ ОБ 3 кв.2020г.</t>
  </si>
  <si>
    <t>ИП Борисенко Павел Андреевич</t>
  </si>
  <si>
    <t>Капитальный ремонт муниципальных сетей теплоснабжения Еманжелинского сельского поселения - участок № 68. От точки Т.97 до точки Т.98, подвод тепла к МКД № 3 ул. Октябрьская в с. Еманжелинка Еткульского района Челябинской области</t>
  </si>
  <si>
    <t>ООО "Никос-Сервис"</t>
  </si>
  <si>
    <t>Ремонт поврежденного трубопровода на участке тепловых сетей №67 по ул.Лесная от Т.95 до точки Т.96 в с.Еманжелинка</t>
  </si>
  <si>
    <t>Ремонт тепловой изоляции трубопроводов на участке тепловых сетей №№58,59 по ул.Лесная от точки Т.84 до точки Т.85 в с.Еманжелинка</t>
  </si>
  <si>
    <t>2.</t>
  </si>
  <si>
    <t xml:space="preserve">Ремонт задвижек тепловых сетей на участке №54 по ул.Лесная,10; на участке №44 по ул.Октябрьская ,18; на участке 48 по ул. Октябрьская,20а; на участке №19 по ул. Школьная в с.Еманжелинка </t>
  </si>
  <si>
    <t>ДКЖ ОБ 4 кв.2020г.</t>
  </si>
  <si>
    <t>Индивидуальный предприниматель Щкурацкая Н.Е.</t>
  </si>
  <si>
    <t>ООО "Геогаз"</t>
  </si>
  <si>
    <t>ООО "ГазПроектСервис"</t>
  </si>
  <si>
    <t xml:space="preserve">ООО "Миасское Геолого-строительное предприятие" </t>
  </si>
  <si>
    <t>Реконструкция теплоснабжения с.Александровка Белоносовского сельского поселения Еткульского района со строительством сетей газоснабжения к жилым домам, в том числе проектно-изыскательские работы</t>
  </si>
  <si>
    <t xml:space="preserve">Сети с.Александровка Белоносовского сельского поселения </t>
  </si>
  <si>
    <t>ДКЖ МБ 3 кв.2021г.</t>
  </si>
  <si>
    <t>ОГАУ "Главгосэкспертиза"</t>
  </si>
  <si>
    <t>Белоносовоское сельское поселение</t>
  </si>
  <si>
    <t>ТЕПЛОСНАБЖЕНИЕ</t>
  </si>
  <si>
    <t>ДКЖ МБ 4 кв.2021г.</t>
  </si>
  <si>
    <t>Проведение государственной экспертизы проектной документации и результатов инженерных изысканий по объекту: "Газоснабжение д.Сухоруково Еткульского района Челябинской области"</t>
  </si>
  <si>
    <t>Газопроводные сети с.Каратабан</t>
  </si>
  <si>
    <t>4.</t>
  </si>
  <si>
    <t>ООО Центр инженерных решений</t>
  </si>
  <si>
    <t xml:space="preserve">Выполнение геодезической работы по исполнительной съемке на объекте: "Газоснабжение жилых домов по ул.Набережной, Первомайской, Октябрьской в с.Каратабан Еткульского района Челябинской области", а именно с.Каратабан, ул. Октябрьская от д.37 до д.41, от д.53 до д.83, от д.32 до д.48, ул.Октябрьская, пер.1 </t>
  </si>
  <si>
    <t>3.</t>
  </si>
  <si>
    <t>МБТ 3 кв.2021г.</t>
  </si>
  <si>
    <t>АО "Газпромгазораспределение Челябинск" в г. Коркино</t>
  </si>
  <si>
    <t xml:space="preserve">Техническое обслуживание газовых сетей и газового оборудования </t>
  </si>
  <si>
    <t>ДКЖ МБ 3кв.2021</t>
  </si>
  <si>
    <t>ИТОГО Пискловского сельское поселение:</t>
  </si>
  <si>
    <t>АО "Газпромгазораспределение Челябинск"</t>
  </si>
  <si>
    <t>Аварийно- диспетчерское обслуживание газовых сетей с.Писклово</t>
  </si>
  <si>
    <t>Газопроводные сети с.Писклово</t>
  </si>
  <si>
    <t>Техническое присоединение к электрическим сетям пунктов газорегуляторных блочных (ПГБ) подводящего газопровода высокого давления и распределительные сети низкого давления для газоснабжения с.Писклово</t>
  </si>
  <si>
    <t xml:space="preserve">Техническое обслуживание  газового оборудования </t>
  </si>
  <si>
    <t>Услуги по выполнению проектных и изыскательских работ по объекту: "Газоснабжение д. Кораблево Еткульского района Челябинской области"</t>
  </si>
  <si>
    <t xml:space="preserve">Газопроводные сети </t>
  </si>
  <si>
    <t>ДКЖ ОБ+МБ 4 кв.2021г.</t>
  </si>
  <si>
    <t>ДКЖ ОБ 2,3,4 кв.2021г.</t>
  </si>
  <si>
    <t>ООО "Сети и Сервис"</t>
  </si>
  <si>
    <t>Строительство газопровода высокого давления и распределительных сетей низкого давления для газоснабжения с.Писклово Еткульского района</t>
  </si>
  <si>
    <t>ИТОГО Лебедевское сельское поселение:</t>
  </si>
  <si>
    <t>Газовые сети с.Лебедевка</t>
  </si>
  <si>
    <t>МБТ 3,4 кв.2021г.</t>
  </si>
  <si>
    <t>Аварийно-диспетчерское и аварийно-сапасательное обслуживание</t>
  </si>
  <si>
    <t>Газовые сети с.Александровна</t>
  </si>
  <si>
    <t xml:space="preserve"> МБТ 4 кв. 2021г.</t>
  </si>
  <si>
    <t>Газовые сети п.Белоносово</t>
  </si>
  <si>
    <t>МБТ 4 кв. 2021г.</t>
  </si>
  <si>
    <t>Аварийно-диспетчерское и аварийно-сапасательное обслуживание и выполнение пуско-наладочных работ на объекте: "Газоснабжение д. Сарыкуль Еткульского района Челябинской области"</t>
  </si>
  <si>
    <t>Газовые сети д. Сарыкуль</t>
  </si>
  <si>
    <t>МБТ 3 кв. 2021г.</t>
  </si>
  <si>
    <t>ФГБУ "Уральское УГМС"</t>
  </si>
  <si>
    <t xml:space="preserve">Ппредоставление гидрометеорологической информации по объекту: Газоснабжение жилых домов по ул.Набережная в с.Александровка Еткульского района Челябинской области </t>
  </si>
  <si>
    <t>Аварийно- диспетчерское обслуживание газовых сетей</t>
  </si>
  <si>
    <t>ДКЖ СЖКХ МБТ 4 кв.2020г.</t>
  </si>
  <si>
    <t>Ремонтно-восстановительные работы газопровода в д. Погорелка</t>
  </si>
  <si>
    <t>Газопроводные сети д. Погорелка</t>
  </si>
  <si>
    <t>Газопроводные сети с. Коелга</t>
  </si>
  <si>
    <t>ДКЖ ОБ+МБ  4 кв.2020г.</t>
  </si>
  <si>
    <t>Выполнение пуско-наладочных работ  на газопроводе ул. Речная, Полевая в с.Коелга</t>
  </si>
  <si>
    <t>ИТОГО Печенкинское сельское поселение:</t>
  </si>
  <si>
    <t>ДКЖ МБ 4 кв.2020г.</t>
  </si>
  <si>
    <t>Газопроводные сети д. Печенкино</t>
  </si>
  <si>
    <t>ОГАУ Главгосэкспертиза</t>
  </si>
  <si>
    <t>Оплата услуг по проведению государственной  экспертизы проектной документации и результатов инженерных изысканий по объекту: Газоснабжение северной части с.Еманжелинка Еткульского района Челябинской области (ул. Зеленая, ул.Челябинская, ул. Советская, ул. Уварова, ул. Чекмарева, ул.Береговая, ул. Северная)</t>
  </si>
  <si>
    <t>Газопроводные сети с. Еманжелинка</t>
  </si>
  <si>
    <t>МБТ 2,3 кв.2021г.</t>
  </si>
  <si>
    <t>Газоснабжение жилых домов по ул.Лесная в с.Еманжелинка Еткульского района Челябинской области (оплата услуг по аварийно-диспетчерского обслуживания)</t>
  </si>
  <si>
    <t>Газоснабжение жилых домов по ул.Лесная в с.Еманжелинка Еткульского района Челябинской области (оплата пуско-наладочных работ )</t>
  </si>
  <si>
    <t>Газопроводные сети с. Селезян</t>
  </si>
  <si>
    <t>ИТОГО Белоусовоское сельское поселение:</t>
  </si>
  <si>
    <t>ДКЖ   МБ 4 кв.2020г.</t>
  </si>
  <si>
    <t>Газопроводные сети с. Белоусово</t>
  </si>
  <si>
    <t>ДКЖ  СЖКХ МБТ 4 кв.2020г.</t>
  </si>
  <si>
    <t>МБТ 3 кв.202г.</t>
  </si>
  <si>
    <t>Белоусовское  сельское поселение</t>
  </si>
  <si>
    <t>ИТОГО Бектышское сельское поселение:</t>
  </si>
  <si>
    <t>Ремонт газопровода низкого давления в п. Бектыш, ул. Еткульская (1 этап от ул. Комсомольская до ул. Еткульская)</t>
  </si>
  <si>
    <t>Газопроводные сети п.Бектыш</t>
  </si>
  <si>
    <t>Выполнение пуско-наладочных работ на объекте: Ремонт газопровода низкого давления в п. Бектыш, ул. Еткульская (1 этап от ул. Комсомольская до ул. Еткульская)</t>
  </si>
  <si>
    <t>ИТОГО Еткульское сельское поселение:</t>
  </si>
  <si>
    <t>ДКЖ 4 кв.2021г.</t>
  </si>
  <si>
    <t>Капитальный ремонт газопровода низкого давления по ул.Ленина, переулку 10 в с.Еткуль</t>
  </si>
  <si>
    <t>Газопроводные сети с.Еткуль</t>
  </si>
  <si>
    <t>МБТ  4кв.2021г.</t>
  </si>
  <si>
    <t>ИП Манаков В.Г.</t>
  </si>
  <si>
    <t>Ремонт трубопровода  Ленина д.37 (подвод газа к памятнику Павшим воинам)</t>
  </si>
  <si>
    <t>ГАЗОСНАБЖЕНИЕ</t>
  </si>
  <si>
    <t>ЕМУПМОКХ</t>
  </si>
  <si>
    <t>Прочистка внутридворовй канализации</t>
  </si>
  <si>
    <t>Сети водоотведения д. Лебедевка</t>
  </si>
  <si>
    <t>СП</t>
  </si>
  <si>
    <t>ООО "Агроинвестстрой"</t>
  </si>
  <si>
    <t xml:space="preserve">Строительный контроль по объекту:Капитальный ремонт сетей канализации от Т.4 до К.5 с.Коелга  Еткульского района Челябинской области </t>
  </si>
  <si>
    <t>Канализационные сети с.Коелга</t>
  </si>
  <si>
    <t>ДКЖ 3 кв.2020г.</t>
  </si>
  <si>
    <t>ООО "Машэкспорт"</t>
  </si>
  <si>
    <t xml:space="preserve">Капитальный ремонт сетей канализации от Т.4 до К.5 с.Коелга  Еткульского района Челябинской области </t>
  </si>
  <si>
    <t xml:space="preserve">Строительный контроль по объекту:Капитальный ремонт сетей канализации от КНС 1 до Т2 с.Коелга Еткульского района Челябинской области </t>
  </si>
  <si>
    <t>ООО "ТДЭ"</t>
  </si>
  <si>
    <t xml:space="preserve">Капитальный ремонт сетей канализации от КНС 1 до Т2 с.Коелга Еткульского района Челябинской области </t>
  </si>
  <si>
    <t>ИТОГО: Селезянское сельское поселение</t>
  </si>
  <si>
    <t>ДКЖ МБ 2 кв.2020г.</t>
  </si>
  <si>
    <t>ООО УК Комфорт Сервис</t>
  </si>
  <si>
    <t>Ремонт сетей водоотведения с.Селезян ул. Советская</t>
  </si>
  <si>
    <t>Канализационные сети с.Селезян</t>
  </si>
  <si>
    <t>ИТОГО Новобатуринское сельское поселение:</t>
  </si>
  <si>
    <t>ДКЖ МБ 3 кв.2020г.</t>
  </si>
  <si>
    <t>ИП КАРМАНОВА С.Н.</t>
  </si>
  <si>
    <t xml:space="preserve">Очистка канализационной и ливневых сетей </t>
  </si>
  <si>
    <t>Канализационные сети п.Новобатурино</t>
  </si>
  <si>
    <t>Очистка труб системы канализации от многоквартирных домов до колодцев по ул. Центральной в п.Новобатурино</t>
  </si>
  <si>
    <t>МБТ 3 кв. 2020г.</t>
  </si>
  <si>
    <t>ООО Техкомплект</t>
  </si>
  <si>
    <t>Приобретение котла для отопления очистных сооружений</t>
  </si>
  <si>
    <t>Очисные сооружения канализации с.Еткуль</t>
  </si>
  <si>
    <t>12.</t>
  </si>
  <si>
    <t>ДКЖ СЖКХ МБТ 4 кв. 2020г.</t>
  </si>
  <si>
    <t>Оплата государственной экспертизы на объект "Строительство наружных сетей канализации от многоквартирных домов по ул. Ленина и ул. Набережная в северной части с. Еткуль Челябинской области"</t>
  </si>
  <si>
    <t>Сети водоотведения с.Еткуль</t>
  </si>
  <si>
    <t>11.</t>
  </si>
  <si>
    <t>Замена подвода канализации с.Еткуль ул. Октябрьская д.39а</t>
  </si>
  <si>
    <t>10.</t>
  </si>
  <si>
    <t>Промывка канализации, откачка и вывоз сточных вод</t>
  </si>
  <si>
    <t>9.</t>
  </si>
  <si>
    <t>Замена ввода канализации с.Еткуль ул. Первомайская д.16</t>
  </si>
  <si>
    <t>8.</t>
  </si>
  <si>
    <t>Замена ввода канализации с.Еткуль ул. Кирова д.34</t>
  </si>
  <si>
    <t>7.</t>
  </si>
  <si>
    <t>Промывка канализационных и ливневой системы, очистка колодцев ул. Кирова д.38-44, Октябрьская 39а</t>
  </si>
  <si>
    <t>6.</t>
  </si>
  <si>
    <t>Прочистка канализационных сетей в с.Еткуль</t>
  </si>
  <si>
    <t>5.</t>
  </si>
  <si>
    <t>МБТ 2 кв.2021г.</t>
  </si>
  <si>
    <t>ИП Карманова С.Н.</t>
  </si>
  <si>
    <t>Прочистка канализационных и ливневых сетей</t>
  </si>
  <si>
    <t>Прочистка внутридворовй канализации по адресу: ул. Ленина д. 5, Первомайская д.14, Ленина д.5а, Ленина д.50а</t>
  </si>
  <si>
    <t>Прочистка внутридворовй канализации по адресу: Пер. 12 д. 4</t>
  </si>
  <si>
    <t>Ремонт канализационного колодца с.Каратабан у дома ул. Солнечная д.21</t>
  </si>
  <si>
    <t>Канализационный колодец с.Каратабан у дома ул. Солнечная д.21</t>
  </si>
  <si>
    <t>Ремонт канализационного колодца с.Каратабан между домами ул. Солнечная д.19 и №22</t>
  </si>
  <si>
    <t>Канализационый колодец с.Каратабан между домами ул. Солнечная д.19 и №22</t>
  </si>
  <si>
    <t>ВОДООТВЕДЕНИЕ</t>
  </si>
  <si>
    <t>ИТОГО Пискловское сельское поселение:</t>
  </si>
  <si>
    <t>ООО "Урал-строй"</t>
  </si>
  <si>
    <t>Ремонт сети водоснабжения по ул. Заречная в с.Писклово</t>
  </si>
  <si>
    <t>Скважина с.Писклово</t>
  </si>
  <si>
    <t>Ремонт сети водоснабжения по ул. Советская от ул. Школьная до д.№9 в с.Писклово</t>
  </si>
  <si>
    <t>итого</t>
  </si>
  <si>
    <t>кс</t>
  </si>
  <si>
    <t>МБТ или ДКЖ 3 кв. 2021г.??</t>
  </si>
  <si>
    <t>ООО "ЕРВ"</t>
  </si>
  <si>
    <t>Капитальный ремонт сети водоснабжения  ул. Труда д. № 1 с.Александровка (устранение утечки)</t>
  </si>
  <si>
    <t>Водопроводные сети д. Александровка</t>
  </si>
  <si>
    <t>Капитальный ремонт сети водоснабжения  ул. Набережная д. № 24 с.Александровка (устранение утечки)</t>
  </si>
  <si>
    <t>ДКЖ МБ 3 кв. 2021г. Или МБТ??</t>
  </si>
  <si>
    <t>Капитальный ремонт сети водоснабжения  ул. Советская с.Селезян</t>
  </si>
  <si>
    <t>Водопроводные сети с.Селезян</t>
  </si>
  <si>
    <t>Строительный контроль по объекту: Капитальный ремонт сети водоснабжения  ул. Мира  от д. № 21 до д. № 11 д. Печенкино</t>
  </si>
  <si>
    <t>Водопроводные сети д. Печенкино</t>
  </si>
  <si>
    <t>ДКЖ ОБ 3 кв. 2020г.</t>
  </si>
  <si>
    <t>Капитальный ремонт сети водоснабжения  ул. Мира  от д. № 21 до д. № 11 д. Печенкино</t>
  </si>
  <si>
    <t>ИТОГО Белоусовское сельское поселение:</t>
  </si>
  <si>
    <t>ООО ЕРВ</t>
  </si>
  <si>
    <t>Услуги по устранению утечки воды в водопроводе п.Лесной, ул. Центральная д.39</t>
  </si>
  <si>
    <t>Водопроводные сети п.Лесной</t>
  </si>
  <si>
    <t>ООО Фрегат</t>
  </si>
  <si>
    <t>Ремонт водонапорной башни в с.Белоусово (замена бака накопителя)</t>
  </si>
  <si>
    <t>Водонапорная башня с.Белоусово</t>
  </si>
  <si>
    <t xml:space="preserve">Ремонт нижнего пояса водонапорной башни в п.Лесной </t>
  </si>
  <si>
    <t>Водонапорная башня п.Лесной</t>
  </si>
  <si>
    <t>ООО ЭИКК "ТЕСЛА"</t>
  </si>
  <si>
    <t>Оплата услуг по разработке проектно-сметной документации на объект: "Установка обеззараживания воды методом хлорирования электролизного типа"</t>
  </si>
  <si>
    <t>Установка обеззараживания воды</t>
  </si>
  <si>
    <t>АО Металл-база</t>
  </si>
  <si>
    <t>Приобретение материалов для проведения работ по ремонту водозабора вс.Коелга</t>
  </si>
  <si>
    <t>Водозабор с.Коелга</t>
  </si>
  <si>
    <t>ДКЖ ОБ 3 кв. 2021г.</t>
  </si>
  <si>
    <t>МУП ЖКХ с.Коелга</t>
  </si>
  <si>
    <t>Капитальный ремонт сети водоснабжения  ул. Труда с.Коелга</t>
  </si>
  <si>
    <t>Водопроводные сети с.Коелга</t>
  </si>
  <si>
    <t>Замена трубопровода на разведочно-эксплуатационной скважине на воду №2004, расположенной по адресу:Чел. Обл, Еткульский р-он в 600м юго-западнее с.Каратабан</t>
  </si>
  <si>
    <t>Водопроводные сети</t>
  </si>
  <si>
    <t>ЧВ 4 кв. 2021г.</t>
  </si>
  <si>
    <t>ООО НПО Империалъ</t>
  </si>
  <si>
    <t>Инженерно-экологические изыскания для объекта: "Станция подготовки хозпитьевой воды и станции II подъема в с.Каратабан, Еткульского района Челябинской области"</t>
  </si>
  <si>
    <t xml:space="preserve">Устранение утечки в с. Каратабан, ул. Октябрьская у д.46 и замена крана шарового муфтового </t>
  </si>
  <si>
    <t xml:space="preserve">МБТ 3кв.2021г. </t>
  </si>
  <si>
    <t>ООО Альма</t>
  </si>
  <si>
    <t>Архиологические исследования для объекта: "Станция подготовки хозпитьевой воды и станции II подъема в с.Каратабан, Еткульского района Челябинской области"</t>
  </si>
  <si>
    <t xml:space="preserve">МБТ 2кв.2021г. </t>
  </si>
  <si>
    <t>ИП Павлов П.Ф.</t>
  </si>
  <si>
    <t>Увеличение дебита разведочно-эксплуатационной скважины на воду№ 2004 по адресу Челяб.обл. Еткульский район 600 м юго-западнее с.Каратабан</t>
  </si>
  <si>
    <t>Скважина с.Каратабан</t>
  </si>
  <si>
    <t>ООО Южуралэлектротехника</t>
  </si>
  <si>
    <t>Приобретение станции управления и защиты насоса СУ-ЗН-25 с комплектующими</t>
  </si>
  <si>
    <t>ООО "НПП Гидромашсервис"</t>
  </si>
  <si>
    <t xml:space="preserve">Приобретение погружного насоса 4*ЕСО 5-105  с компленктующими на скважине с.Каратабан </t>
  </si>
  <si>
    <t>МБТ 2кв.2021г. Или ДКЖ?</t>
  </si>
  <si>
    <t>Геодезические работы по топографической съемке на объект: "Станция подготовки хозпитьевой воды и станции II подъема в с.Каратабан, Еткульского района Челябинской области"</t>
  </si>
  <si>
    <t>МБТ 1 кв.2021г.</t>
  </si>
  <si>
    <t>Приобретение эл.двигателя для скважины</t>
  </si>
  <si>
    <t>ООО Сфера</t>
  </si>
  <si>
    <t xml:space="preserve">Ремонт водопроводной сети по ул. Солнечная от перекрестка с ул. Труда до ул. Заречная с.Еманжелинка Еткульского района Челябинской области </t>
  </si>
  <si>
    <t>Водопроводные сети с.Еманжелинка</t>
  </si>
  <si>
    <t>Ремонт водопроводной сети от скважины до водонапорной башни в с.Таянды</t>
  </si>
  <si>
    <t>Водопроводные сети с.Таянды</t>
  </si>
  <si>
    <t>Капитальный ремонт водопроводной сети по ул. Зеленая от д.3 до водопроводной башни с. Таянды Еткульского района Челябинской области</t>
  </si>
  <si>
    <t>Ремонт водопроводной сети по ул. Лесная  напротив д.5 с.Еманжелинка Еткульского района Челябинской области (установка вентелей,задвижек, хомутов)</t>
  </si>
  <si>
    <t>Капитальный ремонт водопроводной сети по ул. Комарова от перекрестка ул. Садовая до перекрестка ул. Заречная с.Еманжелинка Еткульского района Челябинской области</t>
  </si>
  <si>
    <t>ФБУЗ "Центр гигиены и эпидимиологии в Челябинской области"</t>
  </si>
  <si>
    <t>Подговительные работы на бурение разведлчно-эесплуатационной скважины для объекта: Строительство водозаборных и очистных сооружений в северной части с. Еткуль Еткульского муниципального района Челябинской области, в том числе проектно-изыскательские работы</t>
  </si>
  <si>
    <t>Водопроводные сети с.Еткуль</t>
  </si>
  <si>
    <t xml:space="preserve"> МБТ 3,4 кв.2021г.</t>
  </si>
  <si>
    <t>ООО Челябинская буровая компания</t>
  </si>
  <si>
    <t>Строительство водозаборных и очистных сооружений в северной части с. Еткуль Еткульского муниципального района Челябинской области, в том числе проектно-изыскательские работы (разработка ПСД на геологические изучения)</t>
  </si>
  <si>
    <t>ЧВ  МБ 4 кв.2020г.</t>
  </si>
  <si>
    <t>Оценка источника питьевого водоснабжения по объекту :Строительство водозаборных и очистных сооружений в северной части с. Еткуль Еткульского муниципального района Челябинской области, в том числе проектно-изыскательские работы</t>
  </si>
  <si>
    <t xml:space="preserve"> Прокачка скважины на объекте: Строительство водозаборных и очистных сооружений в северной части с. Еткуль Еткульского муниципального района Челябинской области, в том числе проектно-изыскательские работы </t>
  </si>
  <si>
    <t>ЧВ  ОБ+МБ 3,4 кв.2021г.</t>
  </si>
  <si>
    <t>ООО "Южно-Уральское инжиниринговое  предприятие"</t>
  </si>
  <si>
    <t xml:space="preserve">Строительство водозаборных и очистных сооружений в северной части с. Еткуль Еткульского муниципального района Челябинской области, в том числе проектно-изыскательские работы </t>
  </si>
  <si>
    <t>ДКЖ МБ 3 кв. 2021г.</t>
  </si>
  <si>
    <t>ООО НПП  "ГИДРОМАШСЕРВИС"</t>
  </si>
  <si>
    <t xml:space="preserve">Приобретение насоса ЭЦВ 6-16-110 </t>
  </si>
  <si>
    <t>МБТ 3кв. 2021г.</t>
  </si>
  <si>
    <t xml:space="preserve">Ремонт трубопровода  Переулок №10 д.3 с.Еткуль </t>
  </si>
  <si>
    <t>ЧВ?</t>
  </si>
  <si>
    <t>ООО НИИ Южуралводопроект</t>
  </si>
  <si>
    <t xml:space="preserve">Приобретение насоса КМ 50-32-125-5  </t>
  </si>
  <si>
    <t>Скважина с.Еткуль</t>
  </si>
  <si>
    <t>3 кв.2020</t>
  </si>
  <si>
    <t>ИП Киракосян В.М.</t>
  </si>
  <si>
    <t>Выполнение работ по устройству оргаждения территории скважины д. Погудино</t>
  </si>
  <si>
    <t>Скважина д. Погудино</t>
  </si>
  <si>
    <t>3 кв.2021</t>
  </si>
  <si>
    <t>Приобретение погружного насоса ЕСО 4-104 для скважины</t>
  </si>
  <si>
    <t>Скважина с. Лебедевка</t>
  </si>
  <si>
    <t>ИП Крыстина Е.И.</t>
  </si>
  <si>
    <t>Приобретение хоз.расходов для ремонта башни (краска, цемент, и т.д.)</t>
  </si>
  <si>
    <t>Скважина п.Бектыш</t>
  </si>
  <si>
    <t>ИП Акульшин А.Ю.</t>
  </si>
  <si>
    <t>Монтаж щита учета на разведочно-эксплуатационной скважине №6112 п.Бектыш</t>
  </si>
  <si>
    <t>ОО СК "Открытие"</t>
  </si>
  <si>
    <t>Услуги предоставления спецтехники по ремонту водяного колоца в п.Бектыш</t>
  </si>
  <si>
    <t>Водопроводные сети п.Бектыш</t>
  </si>
  <si>
    <t>ИП Филатова И.Д.</t>
  </si>
  <si>
    <t>Приобретение муфты зажимной 63 ПЭ РТП</t>
  </si>
  <si>
    <t>Водонапорная башня п.Бектыш</t>
  </si>
  <si>
    <t>Услуги гидроподъемкика по ремонту на водонапорной башне</t>
  </si>
  <si>
    <t>Услуги по устранению повреждения водовода на водонапорной башне</t>
  </si>
  <si>
    <t>ВОДОСНАБЖЕНИЕ</t>
  </si>
  <si>
    <t>Средства бюджета поселения</t>
  </si>
  <si>
    <t>Местного бюджета (средства районного бюджета)</t>
  </si>
  <si>
    <t>Областной бюджет</t>
  </si>
  <si>
    <t>ИТОГО:</t>
  </si>
  <si>
    <t>тыс. руб.</t>
  </si>
  <si>
    <t>Остаток на 01.01.2022г.</t>
  </si>
  <si>
    <t>Использовано бюджетных средств</t>
  </si>
  <si>
    <t>Предусмотренно финансирование за счет средств</t>
  </si>
  <si>
    <t>Подрядчик</t>
  </si>
  <si>
    <t>Наименование мероприятия</t>
  </si>
  <si>
    <t>протяженность, км</t>
  </si>
  <si>
    <t>Наименование и адрес объекта</t>
  </si>
  <si>
    <t>№       п\п</t>
  </si>
  <si>
    <t>на 01.01.2022г.</t>
  </si>
  <si>
    <t>за 2021г.</t>
  </si>
  <si>
    <t xml:space="preserve">по муниципальной программе "Чистая вода" на территории Еткульского муниципального района </t>
  </si>
  <si>
    <t>ОТЧЕТ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</si>
</sst>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0"/>
    <numFmt numFmtId="165" formatCode="0.000"/>
    <numFmt numFmtId="166" formatCode="#,##0.00000"/>
    <numFmt numFmtId="167" formatCode="0.00000"/>
    <numFmt numFmtId="168" formatCode="#,##0.0000"/>
    <numFmt numFmtId="169" formatCode="0.000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" fillId="0" borderId="0"/>
  </cellStyleXfs>
  <cellXfs count="24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64" fontId="3" fillId="0" borderId="0" xfId="0" applyNumberFormat="1" applyFont="1"/>
    <xf numFmtId="165" fontId="3" fillId="0" borderId="0" xfId="0" applyNumberFormat="1" applyFont="1"/>
    <xf numFmtId="166" fontId="3" fillId="0" borderId="0" xfId="0" applyNumberFormat="1" applyFont="1"/>
    <xf numFmtId="166" fontId="2" fillId="0" borderId="0" xfId="0" applyNumberFormat="1" applyFont="1"/>
    <xf numFmtId="166" fontId="5" fillId="0" borderId="0" xfId="0" applyNumberFormat="1" applyFont="1"/>
    <xf numFmtId="164" fontId="2" fillId="0" borderId="0" xfId="0" applyNumberFormat="1" applyFont="1"/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5" fillId="0" borderId="0" xfId="0" applyFont="1"/>
    <xf numFmtId="166" fontId="4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5" fillId="0" borderId="0" xfId="0" applyNumberFormat="1" applyFont="1"/>
    <xf numFmtId="166" fontId="5" fillId="2" borderId="0" xfId="0" applyNumberFormat="1" applyFont="1" applyFill="1" applyAlignment="1">
      <alignment horizontal="center" vertical="center" wrapText="1"/>
    </xf>
    <xf numFmtId="165" fontId="5" fillId="0" borderId="0" xfId="0" applyNumberFormat="1" applyFont="1" applyAlignment="1">
      <alignment horizontal="center"/>
    </xf>
    <xf numFmtId="166" fontId="5" fillId="3" borderId="0" xfId="0" applyNumberFormat="1" applyFont="1" applyFill="1" applyAlignment="1">
      <alignment horizontal="center"/>
    </xf>
    <xf numFmtId="165" fontId="2" fillId="0" borderId="0" xfId="0" applyNumberFormat="1" applyFont="1"/>
    <xf numFmtId="164" fontId="5" fillId="0" borderId="1" xfId="0" applyNumberFormat="1" applyFont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/>
    </xf>
    <xf numFmtId="0" fontId="2" fillId="0" borderId="2" xfId="0" applyFont="1" applyBorder="1"/>
    <xf numFmtId="0" fontId="5" fillId="0" borderId="2" xfId="0" applyFont="1" applyBorder="1"/>
    <xf numFmtId="166" fontId="5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/>
    <xf numFmtId="0" fontId="7" fillId="0" borderId="4" xfId="1" applyFont="1" applyBorder="1" applyAlignment="1">
      <alignment horizontal="left"/>
    </xf>
    <xf numFmtId="0" fontId="7" fillId="0" borderId="2" xfId="1" applyFont="1" applyBorder="1" applyAlignment="1">
      <alignment horizontal="left"/>
    </xf>
    <xf numFmtId="165" fontId="3" fillId="0" borderId="3" xfId="0" applyNumberFormat="1" applyFont="1" applyBorder="1"/>
    <xf numFmtId="165" fontId="2" fillId="0" borderId="5" xfId="0" applyNumberFormat="1" applyFont="1" applyBorder="1"/>
    <xf numFmtId="165" fontId="5" fillId="0" borderId="5" xfId="0" applyNumberFormat="1" applyFont="1" applyBorder="1"/>
    <xf numFmtId="164" fontId="2" fillId="0" borderId="5" xfId="0" applyNumberFormat="1" applyFont="1" applyBorder="1"/>
    <xf numFmtId="164" fontId="5" fillId="0" borderId="5" xfId="0" applyNumberFormat="1" applyFont="1" applyBorder="1"/>
    <xf numFmtId="0" fontId="2" fillId="0" borderId="5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/>
    <xf numFmtId="16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164" fontId="8" fillId="0" borderId="2" xfId="1" applyNumberFormat="1" applyFont="1" applyBorder="1" applyAlignment="1">
      <alignment horizontal="center" vertical="center" wrapText="1"/>
    </xf>
    <xf numFmtId="164" fontId="8" fillId="0" borderId="4" xfId="1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2" fontId="8" fillId="0" borderId="2" xfId="1" applyNumberFormat="1" applyFont="1" applyBorder="1" applyAlignment="1">
      <alignment horizontal="center" vertical="center" wrapText="1"/>
    </xf>
    <xf numFmtId="165" fontId="8" fillId="0" borderId="2" xfId="1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5" fontId="8" fillId="0" borderId="4" xfId="1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168" fontId="7" fillId="0" borderId="2" xfId="1" applyNumberFormat="1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168" fontId="2" fillId="0" borderId="2" xfId="0" applyNumberFormat="1" applyFont="1" applyBorder="1" applyAlignment="1">
      <alignment horizontal="center" vertical="center" wrapText="1"/>
    </xf>
    <xf numFmtId="168" fontId="8" fillId="0" borderId="2" xfId="1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8" fontId="2" fillId="0" borderId="1" xfId="1" applyNumberFormat="1" applyFont="1" applyBorder="1" applyAlignment="1">
      <alignment horizontal="center" vertical="center" wrapText="1"/>
    </xf>
    <xf numFmtId="168" fontId="7" fillId="0" borderId="1" xfId="1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8" fillId="0" borderId="1" xfId="1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/>
    </xf>
    <xf numFmtId="0" fontId="7" fillId="0" borderId="5" xfId="1" applyFont="1" applyBorder="1" applyAlignment="1">
      <alignment horizontal="center"/>
    </xf>
    <xf numFmtId="164" fontId="7" fillId="0" borderId="5" xfId="1" applyNumberFormat="1" applyFont="1" applyBorder="1" applyAlignment="1">
      <alignment horizontal="center"/>
    </xf>
    <xf numFmtId="164" fontId="5" fillId="0" borderId="0" xfId="0" applyNumberFormat="1" applyFont="1" applyAlignment="1">
      <alignment horizontal="center" vertical="center" wrapText="1"/>
    </xf>
    <xf numFmtId="168" fontId="5" fillId="0" borderId="2" xfId="0" applyNumberFormat="1" applyFont="1" applyBorder="1" applyAlignment="1">
      <alignment horizontal="center" vertical="center" wrapText="1"/>
    </xf>
    <xf numFmtId="168" fontId="5" fillId="0" borderId="3" xfId="0" applyNumberFormat="1" applyFont="1" applyBorder="1" applyAlignment="1">
      <alignment horizontal="center" vertical="center" wrapText="1"/>
    </xf>
    <xf numFmtId="168" fontId="5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6" fontId="0" fillId="0" borderId="0" xfId="0" applyNumberFormat="1"/>
    <xf numFmtId="166" fontId="7" fillId="0" borderId="2" xfId="1" applyNumberFormat="1" applyFont="1" applyBorder="1" applyAlignment="1">
      <alignment horizontal="center" vertical="center" wrapText="1"/>
    </xf>
    <xf numFmtId="166" fontId="8" fillId="0" borderId="2" xfId="1" applyNumberFormat="1" applyFont="1" applyBorder="1" applyAlignment="1">
      <alignment horizontal="center" vertical="center" wrapText="1"/>
    </xf>
    <xf numFmtId="166" fontId="5" fillId="0" borderId="3" xfId="0" applyNumberFormat="1" applyFont="1" applyBorder="1" applyAlignment="1">
      <alignment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168" fontId="8" fillId="0" borderId="2" xfId="1" applyNumberFormat="1" applyFont="1" applyBorder="1" applyAlignment="1">
      <alignment vertical="center" wrapText="1"/>
    </xf>
    <xf numFmtId="168" fontId="5" fillId="0" borderId="2" xfId="0" applyNumberFormat="1" applyFont="1" applyBorder="1" applyAlignment="1">
      <alignment vertical="center" wrapText="1"/>
    </xf>
    <xf numFmtId="166" fontId="9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4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6" fontId="2" fillId="0" borderId="2" xfId="1" applyNumberFormat="1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/>
    </xf>
    <xf numFmtId="166" fontId="9" fillId="0" borderId="2" xfId="0" applyNumberFormat="1" applyFont="1" applyBorder="1" applyAlignment="1">
      <alignment horizontal="center" vertical="center"/>
    </xf>
    <xf numFmtId="166" fontId="2" fillId="0" borderId="2" xfId="1" applyNumberFormat="1" applyFont="1" applyBorder="1" applyAlignment="1">
      <alignment horizontal="center" vertical="center"/>
    </xf>
    <xf numFmtId="4" fontId="10" fillId="0" borderId="2" xfId="2" applyNumberFormat="1" applyFont="1" applyBorder="1" applyAlignment="1">
      <alignment horizontal="center" vertical="center" wrapText="1"/>
    </xf>
    <xf numFmtId="2" fontId="2" fillId="0" borderId="2" xfId="1" applyNumberFormat="1" applyFont="1" applyBorder="1" applyAlignment="1">
      <alignment horizontal="center" vertical="center" wrapText="1"/>
    </xf>
    <xf numFmtId="4" fontId="10" fillId="0" borderId="1" xfId="2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/>
    </xf>
    <xf numFmtId="166" fontId="5" fillId="0" borderId="2" xfId="1" applyNumberFormat="1" applyFont="1" applyBorder="1" applyAlignment="1">
      <alignment horizontal="center" vertical="center"/>
    </xf>
    <xf numFmtId="4" fontId="2" fillId="0" borderId="2" xfId="1" applyNumberFormat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/>
    </xf>
    <xf numFmtId="166" fontId="7" fillId="0" borderId="5" xfId="1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166" fontId="5" fillId="0" borderId="10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2" fontId="2" fillId="0" borderId="3" xfId="1" applyNumberFormat="1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1" xfId="0" applyFont="1" applyBorder="1"/>
    <xf numFmtId="165" fontId="2" fillId="0" borderId="1" xfId="0" applyNumberFormat="1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167" fontId="9" fillId="0" borderId="2" xfId="0" applyNumberFormat="1" applyFont="1" applyBorder="1" applyAlignment="1">
      <alignment horizontal="center" vertical="center" wrapText="1"/>
    </xf>
    <xf numFmtId="167" fontId="1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5" fontId="8" fillId="0" borderId="6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8" fillId="0" borderId="1" xfId="1" applyNumberFormat="1" applyFont="1" applyBorder="1" applyAlignment="1">
      <alignment horizontal="center" vertical="center" wrapText="1"/>
    </xf>
    <xf numFmtId="166" fontId="3" fillId="0" borderId="1" xfId="0" applyNumberFormat="1" applyFont="1" applyBorder="1"/>
    <xf numFmtId="166" fontId="2" fillId="0" borderId="2" xfId="1" applyNumberFormat="1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166" fontId="5" fillId="0" borderId="2" xfId="1" applyNumberFormat="1" applyFont="1" applyBorder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2" fontId="2" fillId="0" borderId="2" xfId="1" applyNumberFormat="1" applyFont="1" applyBorder="1" applyAlignment="1">
      <alignment horizontal="center" wrapText="1"/>
    </xf>
    <xf numFmtId="167" fontId="5" fillId="0" borderId="2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2" fontId="2" fillId="0" borderId="3" xfId="1" applyNumberFormat="1" applyFont="1" applyBorder="1" applyAlignment="1">
      <alignment horizontal="center" wrapText="1"/>
    </xf>
    <xf numFmtId="166" fontId="2" fillId="0" borderId="1" xfId="1" applyNumberFormat="1" applyFont="1" applyBorder="1" applyAlignment="1">
      <alignment horizontal="center" vertical="center"/>
    </xf>
    <xf numFmtId="166" fontId="5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/>
    </xf>
    <xf numFmtId="164" fontId="7" fillId="0" borderId="2" xfId="1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 vertical="center" wrapText="1"/>
    </xf>
    <xf numFmtId="4" fontId="8" fillId="0" borderId="2" xfId="2" applyNumberFormat="1" applyFont="1" applyBorder="1" applyAlignment="1">
      <alignment horizontal="center" vertical="center" wrapText="1"/>
    </xf>
    <xf numFmtId="166" fontId="2" fillId="0" borderId="1" xfId="2" applyNumberFormat="1" applyFont="1" applyBorder="1" applyAlignment="1">
      <alignment horizontal="center" vertical="center"/>
    </xf>
    <xf numFmtId="166" fontId="5" fillId="0" borderId="8" xfId="0" applyNumberFormat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9" fontId="8" fillId="0" borderId="2" xfId="1" applyNumberFormat="1" applyFont="1" applyBorder="1" applyAlignment="1">
      <alignment horizontal="center" vertical="center" wrapText="1"/>
    </xf>
    <xf numFmtId="169" fontId="2" fillId="0" borderId="2" xfId="0" applyNumberFormat="1" applyFont="1" applyBorder="1" applyAlignment="1">
      <alignment horizontal="center" vertical="center" wrapText="1"/>
    </xf>
    <xf numFmtId="169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5" fontId="8" fillId="0" borderId="9" xfId="1" applyNumberFormat="1" applyFont="1" applyBorder="1" applyAlignment="1">
      <alignment horizontal="center" vertical="center" wrapText="1"/>
    </xf>
    <xf numFmtId="165" fontId="8" fillId="0" borderId="11" xfId="1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5" fontId="2" fillId="0" borderId="9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 wrapText="1"/>
    </xf>
    <xf numFmtId="166" fontId="2" fillId="0" borderId="2" xfId="2" applyNumberFormat="1" applyFont="1" applyBorder="1" applyAlignment="1">
      <alignment horizontal="center" vertical="center"/>
    </xf>
    <xf numFmtId="4" fontId="2" fillId="0" borderId="2" xfId="2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4" fontId="2" fillId="0" borderId="1" xfId="2" applyNumberFormat="1" applyFont="1" applyBorder="1" applyAlignment="1">
      <alignment horizontal="center" vertical="center" wrapText="1"/>
    </xf>
    <xf numFmtId="165" fontId="8" fillId="0" borderId="10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164" fontId="5" fillId="0" borderId="10" xfId="0" applyNumberFormat="1" applyFont="1" applyBorder="1" applyAlignment="1">
      <alignment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7" fillId="0" borderId="2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7" fillId="0" borderId="2" xfId="1" applyNumberFormat="1" applyFont="1" applyBorder="1" applyAlignment="1">
      <alignment horizontal="center" vertical="center" wrapText="1"/>
    </xf>
    <xf numFmtId="0" fontId="4" fillId="0" borderId="8" xfId="0" applyFont="1" applyBorder="1"/>
    <xf numFmtId="0" fontId="4" fillId="0" borderId="1" xfId="0" applyFont="1" applyBorder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/>
    </xf>
    <xf numFmtId="0" fontId="7" fillId="0" borderId="13" xfId="1" applyFont="1" applyBorder="1" applyAlignment="1">
      <alignment horizontal="center"/>
    </xf>
    <xf numFmtId="0" fontId="7" fillId="0" borderId="12" xfId="1" applyFont="1" applyBorder="1" applyAlignment="1">
      <alignment horizontal="center"/>
    </xf>
    <xf numFmtId="0" fontId="5" fillId="0" borderId="6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7" fillId="0" borderId="4" xfId="1" applyFont="1" applyBorder="1" applyAlignment="1">
      <alignment horizontal="center"/>
    </xf>
    <xf numFmtId="0" fontId="7" fillId="0" borderId="5" xfId="1" applyFont="1" applyBorder="1" applyAlignment="1">
      <alignment horizontal="center"/>
    </xf>
    <xf numFmtId="0" fontId="7" fillId="0" borderId="3" xfId="1" applyFont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/>
    </xf>
    <xf numFmtId="166" fontId="5" fillId="0" borderId="4" xfId="0" applyNumberFormat="1" applyFont="1" applyBorder="1" applyAlignment="1">
      <alignment horizontal="center" vertical="center" wrapText="1"/>
    </xf>
    <xf numFmtId="166" fontId="5" fillId="0" borderId="5" xfId="0" applyNumberFormat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 xr:uid="{00000000-0005-0000-0000-000001000000}"/>
    <cellStyle name="Обычный 3" xfId="3" xr:uid="{00000000-0005-0000-0000-000002000000}"/>
    <cellStyle name="Обычный_Лист1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361"/>
  <sheetViews>
    <sheetView tabSelected="1" view="pageBreakPreview" zoomScale="80" zoomScaleNormal="90" zoomScaleSheetLayoutView="80" workbookViewId="0">
      <pane xSplit="2" ySplit="10" topLeftCell="C11" activePane="bottomRight" state="frozenSplit"/>
      <selection pane="topRight" activeCell="C1" sqref="C1"/>
      <selection pane="bottomLeft" activeCell="A11" sqref="A11"/>
      <selection pane="bottomRight" activeCell="C7" sqref="C7:C10"/>
    </sheetView>
  </sheetViews>
  <sheetFormatPr defaultRowHeight="15.75" x14ac:dyDescent="0.25"/>
  <cols>
    <col min="1" max="1" width="7.5703125" style="2" customWidth="1"/>
    <col min="2" max="2" width="42.28515625" style="2" customWidth="1"/>
    <col min="3" max="3" width="17" style="2" customWidth="1"/>
    <col min="4" max="4" width="44.28515625" style="2" customWidth="1"/>
    <col min="5" max="5" width="32.7109375" style="2" customWidth="1"/>
    <col min="6" max="6" width="15.28515625" style="3" customWidth="1"/>
    <col min="7" max="7" width="15.140625" style="2" customWidth="1"/>
    <col min="8" max="8" width="14.28515625" style="2" customWidth="1"/>
    <col min="9" max="9" width="13.5703125" style="2" customWidth="1"/>
    <col min="10" max="10" width="14.5703125" style="3" customWidth="1"/>
    <col min="11" max="11" width="17.7109375" style="2" customWidth="1"/>
    <col min="12" max="12" width="14" style="4" customWidth="1"/>
    <col min="13" max="13" width="13.28515625" style="2" customWidth="1"/>
    <col min="14" max="14" width="13.140625" style="3" customWidth="1"/>
    <col min="15" max="15" width="14.7109375" style="2" customWidth="1"/>
    <col min="16" max="16" width="13.140625" style="2" customWidth="1"/>
    <col min="17" max="17" width="13" style="2" customWidth="1"/>
    <col min="18" max="40" width="0" style="2" hidden="1" customWidth="1"/>
    <col min="41" max="41" width="9.140625" style="1"/>
    <col min="42" max="42" width="13.28515625" style="1" customWidth="1"/>
    <col min="43" max="43" width="9.140625" style="1"/>
    <col min="45" max="45" width="9.5703125" bestFit="1" customWidth="1"/>
  </cols>
  <sheetData>
    <row r="1" spans="1:41" ht="18.75" x14ac:dyDescent="0.3">
      <c r="A1" s="208" t="s">
        <v>317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</row>
    <row r="2" spans="1:41" ht="20.25" customHeight="1" x14ac:dyDescent="0.3">
      <c r="A2" s="208" t="s">
        <v>316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</row>
    <row r="3" spans="1:41" ht="15" customHeight="1" x14ac:dyDescent="0.3">
      <c r="A3" s="208"/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</row>
    <row r="4" spans="1:41" ht="15.75" customHeight="1" x14ac:dyDescent="0.3">
      <c r="A4" s="208" t="s">
        <v>315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</row>
    <row r="5" spans="1:41" ht="18" customHeight="1" x14ac:dyDescent="0.3">
      <c r="A5" s="208"/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</row>
    <row r="6" spans="1:41" x14ac:dyDescent="0.25">
      <c r="A6" s="1" t="s">
        <v>314</v>
      </c>
    </row>
    <row r="7" spans="1:41" ht="37.5" customHeight="1" x14ac:dyDescent="0.25">
      <c r="A7" s="209" t="s">
        <v>313</v>
      </c>
      <c r="B7" s="209" t="s">
        <v>312</v>
      </c>
      <c r="C7" s="210" t="s">
        <v>311</v>
      </c>
      <c r="D7" s="209" t="s">
        <v>310</v>
      </c>
      <c r="E7" s="209" t="s">
        <v>309</v>
      </c>
      <c r="F7" s="202" t="s">
        <v>308</v>
      </c>
      <c r="G7" s="203"/>
      <c r="H7" s="203"/>
      <c r="I7" s="204"/>
      <c r="J7" s="202" t="s">
        <v>307</v>
      </c>
      <c r="K7" s="203"/>
      <c r="L7" s="203"/>
      <c r="M7" s="204"/>
      <c r="N7" s="205" t="s">
        <v>306</v>
      </c>
      <c r="O7" s="206"/>
      <c r="P7" s="206"/>
      <c r="Q7" s="207"/>
    </row>
    <row r="8" spans="1:41" x14ac:dyDescent="0.25">
      <c r="A8" s="209"/>
      <c r="B8" s="209"/>
      <c r="C8" s="215"/>
      <c r="D8" s="209"/>
      <c r="E8" s="209"/>
      <c r="F8" s="202" t="s">
        <v>305</v>
      </c>
      <c r="G8" s="203"/>
      <c r="H8" s="203"/>
      <c r="I8" s="204"/>
      <c r="J8" s="202" t="s">
        <v>305</v>
      </c>
      <c r="K8" s="203"/>
      <c r="L8" s="203"/>
      <c r="M8" s="204"/>
      <c r="N8" s="202" t="s">
        <v>305</v>
      </c>
      <c r="O8" s="203"/>
      <c r="P8" s="203"/>
      <c r="Q8" s="204"/>
    </row>
    <row r="9" spans="1:41" ht="47.25" customHeight="1" x14ac:dyDescent="0.25">
      <c r="A9" s="209"/>
      <c r="B9" s="209"/>
      <c r="C9" s="215"/>
      <c r="D9" s="209"/>
      <c r="E9" s="209"/>
      <c r="F9" s="210" t="s">
        <v>304</v>
      </c>
      <c r="G9" s="209" t="s">
        <v>303</v>
      </c>
      <c r="H9" s="209" t="s">
        <v>302</v>
      </c>
      <c r="I9" s="209" t="s">
        <v>301</v>
      </c>
      <c r="J9" s="210" t="s">
        <v>304</v>
      </c>
      <c r="K9" s="209" t="s">
        <v>303</v>
      </c>
      <c r="L9" s="214" t="s">
        <v>302</v>
      </c>
      <c r="M9" s="209" t="s">
        <v>301</v>
      </c>
      <c r="N9" s="210" t="s">
        <v>304</v>
      </c>
      <c r="O9" s="209" t="s">
        <v>303</v>
      </c>
      <c r="P9" s="209" t="s">
        <v>302</v>
      </c>
      <c r="Q9" s="209" t="s">
        <v>301</v>
      </c>
    </row>
    <row r="10" spans="1:41" ht="39" customHeight="1" x14ac:dyDescent="0.25">
      <c r="A10" s="209"/>
      <c r="B10" s="209"/>
      <c r="C10" s="216"/>
      <c r="D10" s="209"/>
      <c r="E10" s="209"/>
      <c r="F10" s="211"/>
      <c r="G10" s="209"/>
      <c r="H10" s="209"/>
      <c r="I10" s="209"/>
      <c r="J10" s="211"/>
      <c r="K10" s="209"/>
      <c r="L10" s="214"/>
      <c r="M10" s="209"/>
      <c r="N10" s="211"/>
      <c r="O10" s="209"/>
      <c r="P10" s="209"/>
      <c r="Q10" s="209"/>
    </row>
    <row r="11" spans="1:41" s="1" customFormat="1" ht="19.5" customHeight="1" x14ac:dyDescent="0.25">
      <c r="A11" s="219" t="s">
        <v>300</v>
      </c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1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</row>
    <row r="12" spans="1:41" s="1" customFormat="1" ht="19.5" hidden="1" customHeight="1" x14ac:dyDescent="0.25">
      <c r="A12" s="32" t="s">
        <v>12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1"/>
      <c r="M12" s="90"/>
      <c r="N12" s="90"/>
      <c r="O12" s="90"/>
      <c r="P12" s="90"/>
      <c r="Q12" s="89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1" s="1" customFormat="1" ht="51.75" hidden="1" customHeight="1" x14ac:dyDescent="0.25">
      <c r="A13" s="26">
        <v>1</v>
      </c>
      <c r="B13" s="26" t="s">
        <v>289</v>
      </c>
      <c r="C13" s="26">
        <v>0</v>
      </c>
      <c r="D13" s="26" t="s">
        <v>299</v>
      </c>
      <c r="E13" s="47" t="s">
        <v>137</v>
      </c>
      <c r="F13" s="23">
        <v>7.2489999999999997</v>
      </c>
      <c r="G13" s="86">
        <v>0</v>
      </c>
      <c r="H13" s="88">
        <v>0</v>
      </c>
      <c r="I13" s="132">
        <v>7.2489999999999997</v>
      </c>
      <c r="J13" s="23">
        <f>F13</f>
        <v>7.2489999999999997</v>
      </c>
      <c r="K13" s="86">
        <v>0</v>
      </c>
      <c r="L13" s="88">
        <v>0</v>
      </c>
      <c r="M13" s="132">
        <v>7.2489999999999997</v>
      </c>
      <c r="N13" s="23">
        <v>0</v>
      </c>
      <c r="O13" s="86">
        <v>0</v>
      </c>
      <c r="P13" s="86">
        <v>0</v>
      </c>
      <c r="Q13" s="154">
        <v>0</v>
      </c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1" t="s">
        <v>249</v>
      </c>
    </row>
    <row r="14" spans="1:41" s="1" customFormat="1" ht="51.75" hidden="1" customHeight="1" x14ac:dyDescent="0.25">
      <c r="A14" s="26">
        <v>2</v>
      </c>
      <c r="B14" s="40" t="s">
        <v>297</v>
      </c>
      <c r="C14" s="26">
        <v>0</v>
      </c>
      <c r="D14" s="26" t="s">
        <v>298</v>
      </c>
      <c r="E14" s="47" t="s">
        <v>137</v>
      </c>
      <c r="F14" s="23">
        <f>3.7+7.3</f>
        <v>11</v>
      </c>
      <c r="G14" s="86">
        <v>0</v>
      </c>
      <c r="H14" s="88">
        <v>0</v>
      </c>
      <c r="I14" s="132">
        <f>F14</f>
        <v>11</v>
      </c>
      <c r="J14" s="23">
        <f>F14</f>
        <v>11</v>
      </c>
      <c r="K14" s="86">
        <v>0</v>
      </c>
      <c r="L14" s="88">
        <v>0</v>
      </c>
      <c r="M14" s="132">
        <f>F14</f>
        <v>11</v>
      </c>
      <c r="N14" s="23">
        <v>0</v>
      </c>
      <c r="O14" s="86">
        <v>0</v>
      </c>
      <c r="P14" s="86">
        <v>0</v>
      </c>
      <c r="Q14" s="154">
        <v>0</v>
      </c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1" t="s">
        <v>115</v>
      </c>
    </row>
    <row r="15" spans="1:41" s="1" customFormat="1" ht="51.75" hidden="1" customHeight="1" x14ac:dyDescent="0.25">
      <c r="A15" s="26">
        <v>3</v>
      </c>
      <c r="B15" s="40" t="s">
        <v>297</v>
      </c>
      <c r="C15" s="26">
        <v>0</v>
      </c>
      <c r="D15" s="26" t="s">
        <v>296</v>
      </c>
      <c r="E15" s="47" t="s">
        <v>295</v>
      </c>
      <c r="F15" s="23">
        <v>0.622</v>
      </c>
      <c r="G15" s="86">
        <v>0</v>
      </c>
      <c r="H15" s="88">
        <v>0</v>
      </c>
      <c r="I15" s="132">
        <v>0.622</v>
      </c>
      <c r="J15" s="23">
        <v>0.622</v>
      </c>
      <c r="K15" s="86">
        <v>0</v>
      </c>
      <c r="L15" s="88">
        <v>0</v>
      </c>
      <c r="M15" s="132">
        <v>0.622</v>
      </c>
      <c r="N15" s="23">
        <v>0</v>
      </c>
      <c r="O15" s="86">
        <v>0</v>
      </c>
      <c r="P15" s="86">
        <v>0</v>
      </c>
      <c r="Q15" s="154">
        <v>0</v>
      </c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1" t="s">
        <v>182</v>
      </c>
    </row>
    <row r="16" spans="1:41" s="1" customFormat="1" ht="51.75" hidden="1" customHeight="1" x14ac:dyDescent="0.25">
      <c r="A16" s="70">
        <v>4</v>
      </c>
      <c r="B16" s="26" t="s">
        <v>294</v>
      </c>
      <c r="C16" s="26">
        <v>0</v>
      </c>
      <c r="D16" s="26" t="s">
        <v>293</v>
      </c>
      <c r="E16" s="47" t="s">
        <v>292</v>
      </c>
      <c r="F16" s="23">
        <v>5.18</v>
      </c>
      <c r="G16" s="86">
        <v>0</v>
      </c>
      <c r="H16" s="88">
        <v>0</v>
      </c>
      <c r="I16" s="132">
        <v>5.18</v>
      </c>
      <c r="J16" s="23">
        <f>F16</f>
        <v>5.18</v>
      </c>
      <c r="K16" s="86">
        <v>0</v>
      </c>
      <c r="L16" s="88">
        <v>0</v>
      </c>
      <c r="M16" s="132">
        <f>F16</f>
        <v>5.18</v>
      </c>
      <c r="N16" s="23">
        <v>0</v>
      </c>
      <c r="O16" s="86">
        <v>0</v>
      </c>
      <c r="P16" s="86">
        <v>0</v>
      </c>
      <c r="Q16" s="154">
        <v>0</v>
      </c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1" t="s">
        <v>73</v>
      </c>
    </row>
    <row r="17" spans="1:43" ht="51.75" hidden="1" customHeight="1" x14ac:dyDescent="0.25">
      <c r="A17" s="70">
        <v>5</v>
      </c>
      <c r="B17" s="26" t="s">
        <v>289</v>
      </c>
      <c r="C17" s="26">
        <v>0</v>
      </c>
      <c r="D17" s="26" t="s">
        <v>291</v>
      </c>
      <c r="E17" s="47" t="s">
        <v>290</v>
      </c>
      <c r="F17" s="23">
        <v>23.024999999999999</v>
      </c>
      <c r="G17" s="86">
        <v>0</v>
      </c>
      <c r="H17" s="88">
        <v>0</v>
      </c>
      <c r="I17" s="132">
        <f>F17</f>
        <v>23.024999999999999</v>
      </c>
      <c r="J17" s="23">
        <f>F17</f>
        <v>23.024999999999999</v>
      </c>
      <c r="K17" s="86">
        <v>0</v>
      </c>
      <c r="L17" s="88">
        <v>0</v>
      </c>
      <c r="M17" s="132">
        <f>F17</f>
        <v>23.024999999999999</v>
      </c>
      <c r="N17" s="23">
        <v>0</v>
      </c>
      <c r="O17" s="86">
        <v>0</v>
      </c>
      <c r="P17" s="86">
        <v>0</v>
      </c>
      <c r="Q17" s="154">
        <v>0</v>
      </c>
      <c r="AO17" s="1" t="s">
        <v>73</v>
      </c>
    </row>
    <row r="18" spans="1:43" ht="51.75" hidden="1" customHeight="1" x14ac:dyDescent="0.25">
      <c r="A18" s="70">
        <v>6</v>
      </c>
      <c r="B18" s="26" t="s">
        <v>289</v>
      </c>
      <c r="C18" s="26">
        <v>0</v>
      </c>
      <c r="D18" s="26" t="s">
        <v>288</v>
      </c>
      <c r="E18" s="47" t="s">
        <v>287</v>
      </c>
      <c r="F18" s="23">
        <v>3.9990000000000001</v>
      </c>
      <c r="G18" s="86">
        <v>0</v>
      </c>
      <c r="H18" s="88">
        <v>0</v>
      </c>
      <c r="I18" s="132">
        <f>F18</f>
        <v>3.9990000000000001</v>
      </c>
      <c r="J18" s="23">
        <f>F18</f>
        <v>3.9990000000000001</v>
      </c>
      <c r="K18" s="86">
        <v>0</v>
      </c>
      <c r="L18" s="88">
        <v>0</v>
      </c>
      <c r="M18" s="132">
        <f>F18</f>
        <v>3.9990000000000001</v>
      </c>
      <c r="N18" s="23">
        <v>0</v>
      </c>
      <c r="O18" s="86">
        <v>0</v>
      </c>
      <c r="P18" s="86">
        <v>0</v>
      </c>
      <c r="Q18" s="154">
        <v>0</v>
      </c>
      <c r="AO18" s="1" t="s">
        <v>73</v>
      </c>
    </row>
    <row r="19" spans="1:43" ht="21.75" hidden="1" customHeight="1" x14ac:dyDescent="0.25">
      <c r="A19" s="217" t="s">
        <v>125</v>
      </c>
      <c r="B19" s="218"/>
      <c r="C19" s="43">
        <f>C15+C14+C13</f>
        <v>0</v>
      </c>
      <c r="D19" s="97"/>
      <c r="E19" s="26"/>
      <c r="F19" s="45">
        <f t="shared" ref="F19:Q19" si="0">F18+F17+F16+F15+F14+F13</f>
        <v>51.074999999999996</v>
      </c>
      <c r="G19" s="45">
        <f t="shared" si="0"/>
        <v>0</v>
      </c>
      <c r="H19" s="45">
        <f t="shared" si="0"/>
        <v>0</v>
      </c>
      <c r="I19" s="45">
        <f t="shared" si="0"/>
        <v>51.074999999999996</v>
      </c>
      <c r="J19" s="45">
        <f t="shared" si="0"/>
        <v>51.074999999999996</v>
      </c>
      <c r="K19" s="45">
        <f t="shared" si="0"/>
        <v>0</v>
      </c>
      <c r="L19" s="45">
        <f t="shared" si="0"/>
        <v>0</v>
      </c>
      <c r="M19" s="45">
        <f t="shared" si="0"/>
        <v>51.074999999999996</v>
      </c>
      <c r="N19" s="45">
        <f t="shared" si="0"/>
        <v>0</v>
      </c>
      <c r="O19" s="45">
        <f t="shared" si="0"/>
        <v>0</v>
      </c>
      <c r="P19" s="45">
        <f t="shared" si="0"/>
        <v>0</v>
      </c>
      <c r="Q19" s="45">
        <f t="shared" si="0"/>
        <v>0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5">
        <v>0</v>
      </c>
      <c r="X19" s="45">
        <v>0</v>
      </c>
      <c r="Y19" s="45">
        <v>0</v>
      </c>
      <c r="Z19" s="45">
        <v>0</v>
      </c>
      <c r="AA19" s="45">
        <v>0</v>
      </c>
      <c r="AB19" s="45">
        <v>0</v>
      </c>
      <c r="AC19" s="45">
        <v>0</v>
      </c>
      <c r="AD19" s="45">
        <v>0</v>
      </c>
      <c r="AE19" s="45">
        <v>0</v>
      </c>
      <c r="AF19" s="45">
        <v>0</v>
      </c>
      <c r="AG19" s="45">
        <v>0</v>
      </c>
      <c r="AH19" s="45">
        <v>0</v>
      </c>
      <c r="AI19" s="45">
        <v>0</v>
      </c>
      <c r="AJ19" s="45">
        <v>0</v>
      </c>
      <c r="AK19" s="45">
        <v>0</v>
      </c>
      <c r="AL19" s="45">
        <v>0</v>
      </c>
      <c r="AM19" s="45">
        <v>0</v>
      </c>
      <c r="AN19" s="45">
        <v>0</v>
      </c>
    </row>
    <row r="20" spans="1:43" ht="1.5" customHeight="1" x14ac:dyDescent="0.25">
      <c r="A20" s="222" t="s">
        <v>9</v>
      </c>
      <c r="B20" s="223"/>
      <c r="C20" s="223"/>
      <c r="D20" s="223"/>
      <c r="E20" s="200"/>
      <c r="F20" s="200"/>
      <c r="G20" s="200"/>
      <c r="H20" s="200"/>
      <c r="I20" s="200"/>
      <c r="J20" s="200"/>
      <c r="K20" s="200"/>
      <c r="L20" s="201"/>
      <c r="M20" s="200"/>
      <c r="N20" s="200"/>
      <c r="O20" s="200"/>
      <c r="P20" s="200"/>
      <c r="Q20" s="199"/>
      <c r="R20" s="198"/>
      <c r="S20" s="198"/>
      <c r="T20" s="198"/>
      <c r="U20" s="198"/>
      <c r="V20" s="198"/>
      <c r="W20" s="198"/>
      <c r="X20" s="198"/>
      <c r="Y20" s="198"/>
      <c r="Z20" s="198"/>
      <c r="AA20" s="198"/>
      <c r="AB20" s="198"/>
      <c r="AC20" s="198"/>
      <c r="AD20" s="198"/>
      <c r="AE20" s="198"/>
      <c r="AF20" s="198"/>
      <c r="AG20" s="198"/>
      <c r="AH20" s="198"/>
      <c r="AI20" s="198"/>
      <c r="AJ20" s="198"/>
      <c r="AK20" s="198"/>
      <c r="AL20" s="198"/>
      <c r="AM20" s="198"/>
      <c r="AN20" s="198"/>
    </row>
    <row r="21" spans="1:43" s="2" customFormat="1" ht="21.75" hidden="1" customHeight="1" x14ac:dyDescent="0.25">
      <c r="A21" s="217" t="s">
        <v>155</v>
      </c>
      <c r="B21" s="224"/>
      <c r="C21" s="43">
        <v>0</v>
      </c>
      <c r="D21" s="54"/>
      <c r="E21" s="47"/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5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5">
        <v>0</v>
      </c>
      <c r="AD21" s="45">
        <v>0</v>
      </c>
      <c r="AE21" s="45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5">
        <v>0</v>
      </c>
      <c r="AM21" s="45">
        <v>0</v>
      </c>
      <c r="AN21" s="45">
        <v>0</v>
      </c>
      <c r="AO21" s="1"/>
      <c r="AP21" s="1"/>
      <c r="AQ21" s="1"/>
    </row>
    <row r="22" spans="1:43" s="2" customFormat="1" ht="21.75" hidden="1" customHeight="1" x14ac:dyDescent="0.25">
      <c r="A22" s="212" t="s">
        <v>8</v>
      </c>
      <c r="B22" s="213"/>
      <c r="C22" s="213"/>
      <c r="D22" s="225"/>
      <c r="E22" s="47"/>
      <c r="F22" s="74"/>
      <c r="G22" s="47"/>
      <c r="H22" s="47"/>
      <c r="I22" s="66"/>
      <c r="J22" s="44"/>
      <c r="K22" s="66"/>
      <c r="L22" s="60"/>
      <c r="M22" s="66"/>
      <c r="N22" s="72"/>
      <c r="O22" s="67"/>
      <c r="P22" s="71"/>
      <c r="Q22" s="130"/>
      <c r="AO22" s="1"/>
      <c r="AP22" s="1"/>
      <c r="AQ22" s="1"/>
    </row>
    <row r="23" spans="1:43" s="2" customFormat="1" ht="56.25" hidden="1" customHeight="1" x14ac:dyDescent="0.25">
      <c r="A23" s="26" t="s">
        <v>21</v>
      </c>
      <c r="B23" s="26" t="s">
        <v>286</v>
      </c>
      <c r="C23" s="26">
        <v>0</v>
      </c>
      <c r="D23" s="51" t="s">
        <v>285</v>
      </c>
      <c r="E23" s="47" t="s">
        <v>272</v>
      </c>
      <c r="F23" s="184">
        <v>21.3</v>
      </c>
      <c r="G23" s="132">
        <v>0</v>
      </c>
      <c r="H23" s="186">
        <v>21.3</v>
      </c>
      <c r="I23" s="132">
        <v>0</v>
      </c>
      <c r="J23" s="184">
        <f>F23</f>
        <v>21.3</v>
      </c>
      <c r="K23" s="132">
        <v>0</v>
      </c>
      <c r="L23" s="185">
        <f>F23</f>
        <v>21.3</v>
      </c>
      <c r="M23" s="132">
        <v>0</v>
      </c>
      <c r="N23" s="134">
        <v>0</v>
      </c>
      <c r="O23" s="133">
        <v>0</v>
      </c>
      <c r="P23" s="140">
        <v>0</v>
      </c>
      <c r="Q23" s="69">
        <v>0</v>
      </c>
      <c r="R23" s="197">
        <v>0</v>
      </c>
      <c r="S23" s="140">
        <v>0</v>
      </c>
      <c r="T23" s="140">
        <v>0</v>
      </c>
      <c r="U23" s="140">
        <v>0</v>
      </c>
      <c r="V23" s="140">
        <v>0</v>
      </c>
      <c r="W23" s="140">
        <v>0</v>
      </c>
      <c r="X23" s="140">
        <v>0</v>
      </c>
      <c r="Y23" s="140">
        <v>0</v>
      </c>
      <c r="Z23" s="140">
        <v>0</v>
      </c>
      <c r="AA23" s="140">
        <v>0</v>
      </c>
      <c r="AB23" s="140">
        <v>0</v>
      </c>
      <c r="AC23" s="140">
        <v>0</v>
      </c>
      <c r="AD23" s="140">
        <v>0</v>
      </c>
      <c r="AE23" s="140">
        <v>0</v>
      </c>
      <c r="AF23" s="140">
        <v>0</v>
      </c>
      <c r="AG23" s="140">
        <v>0</v>
      </c>
      <c r="AH23" s="140">
        <v>0</v>
      </c>
      <c r="AI23" s="140">
        <v>0</v>
      </c>
      <c r="AJ23" s="140">
        <v>0</v>
      </c>
      <c r="AK23" s="140">
        <v>0</v>
      </c>
      <c r="AL23" s="140">
        <v>0</v>
      </c>
      <c r="AM23" s="140">
        <v>0</v>
      </c>
      <c r="AN23" s="140">
        <v>0</v>
      </c>
      <c r="AO23" s="1" t="s">
        <v>34</v>
      </c>
      <c r="AP23" s="1" t="s">
        <v>284</v>
      </c>
      <c r="AQ23" s="1"/>
    </row>
    <row r="24" spans="1:43" s="2" customFormat="1" ht="56.25" hidden="1" customHeight="1" x14ac:dyDescent="0.25">
      <c r="A24" s="26" t="s">
        <v>53</v>
      </c>
      <c r="B24" s="26" t="s">
        <v>283</v>
      </c>
      <c r="C24" s="26">
        <v>0</v>
      </c>
      <c r="D24" s="51" t="s">
        <v>282</v>
      </c>
      <c r="E24" s="47" t="s">
        <v>281</v>
      </c>
      <c r="F24" s="184">
        <f>G24+H24+I24</f>
        <v>115.928</v>
      </c>
      <c r="G24" s="132">
        <v>0</v>
      </c>
      <c r="H24" s="141">
        <v>115.928</v>
      </c>
      <c r="I24" s="132">
        <v>0</v>
      </c>
      <c r="J24" s="184">
        <f>K24+L24+M24</f>
        <v>115.928</v>
      </c>
      <c r="K24" s="132">
        <v>0</v>
      </c>
      <c r="L24" s="141">
        <v>115.928</v>
      </c>
      <c r="M24" s="132">
        <v>0</v>
      </c>
      <c r="N24" s="134">
        <v>0</v>
      </c>
      <c r="O24" s="133">
        <v>0</v>
      </c>
      <c r="P24" s="140">
        <v>0</v>
      </c>
      <c r="Q24" s="69">
        <v>0</v>
      </c>
      <c r="AO24" s="1" t="s">
        <v>34</v>
      </c>
      <c r="AP24" s="1" t="s">
        <v>280</v>
      </c>
      <c r="AQ24" s="1"/>
    </row>
    <row r="25" spans="1:43" s="2" customFormat="1" ht="21.75" hidden="1" customHeight="1" x14ac:dyDescent="0.25">
      <c r="A25" s="212" t="s">
        <v>89</v>
      </c>
      <c r="B25" s="213"/>
      <c r="C25" s="43">
        <f>C24+C23</f>
        <v>0</v>
      </c>
      <c r="D25" s="54"/>
      <c r="E25" s="47"/>
      <c r="F25" s="30">
        <f t="shared" ref="F25:AN25" si="1">F24+F23</f>
        <v>137.22800000000001</v>
      </c>
      <c r="G25" s="30">
        <f t="shared" si="1"/>
        <v>0</v>
      </c>
      <c r="H25" s="30">
        <f t="shared" si="1"/>
        <v>137.22800000000001</v>
      </c>
      <c r="I25" s="30">
        <f t="shared" si="1"/>
        <v>0</v>
      </c>
      <c r="J25" s="30">
        <f t="shared" si="1"/>
        <v>137.22800000000001</v>
      </c>
      <c r="K25" s="30">
        <f t="shared" si="1"/>
        <v>0</v>
      </c>
      <c r="L25" s="30">
        <f t="shared" si="1"/>
        <v>137.22800000000001</v>
      </c>
      <c r="M25" s="30">
        <f t="shared" si="1"/>
        <v>0</v>
      </c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  <c r="S25" s="30">
        <f t="shared" si="1"/>
        <v>0</v>
      </c>
      <c r="T25" s="30">
        <f t="shared" si="1"/>
        <v>0</v>
      </c>
      <c r="U25" s="30">
        <f t="shared" si="1"/>
        <v>0</v>
      </c>
      <c r="V25" s="30">
        <f t="shared" si="1"/>
        <v>0</v>
      </c>
      <c r="W25" s="30">
        <f t="shared" si="1"/>
        <v>0</v>
      </c>
      <c r="X25" s="30">
        <f t="shared" si="1"/>
        <v>0</v>
      </c>
      <c r="Y25" s="30">
        <f t="shared" si="1"/>
        <v>0</v>
      </c>
      <c r="Z25" s="30">
        <f t="shared" si="1"/>
        <v>0</v>
      </c>
      <c r="AA25" s="30">
        <f t="shared" si="1"/>
        <v>0</v>
      </c>
      <c r="AB25" s="30">
        <f t="shared" si="1"/>
        <v>0</v>
      </c>
      <c r="AC25" s="30">
        <f t="shared" si="1"/>
        <v>0</v>
      </c>
      <c r="AD25" s="30">
        <f t="shared" si="1"/>
        <v>0</v>
      </c>
      <c r="AE25" s="30">
        <f t="shared" si="1"/>
        <v>0</v>
      </c>
      <c r="AF25" s="30">
        <f t="shared" si="1"/>
        <v>0</v>
      </c>
      <c r="AG25" s="30">
        <f t="shared" si="1"/>
        <v>0</v>
      </c>
      <c r="AH25" s="30">
        <f t="shared" si="1"/>
        <v>0</v>
      </c>
      <c r="AI25" s="30">
        <f t="shared" si="1"/>
        <v>0</v>
      </c>
      <c r="AJ25" s="30">
        <f t="shared" si="1"/>
        <v>0</v>
      </c>
      <c r="AK25" s="30">
        <f t="shared" si="1"/>
        <v>0</v>
      </c>
      <c r="AL25" s="30">
        <f t="shared" si="1"/>
        <v>0</v>
      </c>
      <c r="AM25" s="30">
        <f t="shared" si="1"/>
        <v>0</v>
      </c>
      <c r="AN25" s="30">
        <f t="shared" si="1"/>
        <v>0</v>
      </c>
      <c r="AO25" s="1"/>
      <c r="AP25" s="1"/>
      <c r="AQ25" s="1"/>
    </row>
    <row r="26" spans="1:43" s="2" customFormat="1" ht="21.75" customHeight="1" x14ac:dyDescent="0.25">
      <c r="A26" s="29" t="s">
        <v>6</v>
      </c>
      <c r="B26" s="26"/>
      <c r="C26" s="26"/>
      <c r="D26" s="26"/>
      <c r="E26" s="47"/>
      <c r="F26" s="74"/>
      <c r="G26" s="47"/>
      <c r="H26" s="47"/>
      <c r="I26" s="66"/>
      <c r="J26" s="44"/>
      <c r="K26" s="66"/>
      <c r="L26" s="60"/>
      <c r="M26" s="66"/>
      <c r="N26" s="72"/>
      <c r="O26" s="67"/>
      <c r="P26" s="71"/>
      <c r="Q26" s="171"/>
      <c r="AO26" s="1"/>
      <c r="AP26" s="1"/>
      <c r="AQ26" s="1"/>
    </row>
    <row r="27" spans="1:43" s="2" customFormat="1" ht="53.25" hidden="1" customHeight="1" x14ac:dyDescent="0.25">
      <c r="A27" s="26">
        <v>1</v>
      </c>
      <c r="B27" s="26" t="s">
        <v>279</v>
      </c>
      <c r="C27" s="26">
        <v>0</v>
      </c>
      <c r="D27" s="26" t="s">
        <v>278</v>
      </c>
      <c r="E27" s="47" t="s">
        <v>272</v>
      </c>
      <c r="F27" s="23">
        <f>H27</f>
        <v>27.5</v>
      </c>
      <c r="G27" s="86">
        <v>0</v>
      </c>
      <c r="H27" s="88">
        <v>27.5</v>
      </c>
      <c r="I27" s="132">
        <v>0</v>
      </c>
      <c r="J27" s="23">
        <f>F27</f>
        <v>27.5</v>
      </c>
      <c r="K27" s="86">
        <v>0</v>
      </c>
      <c r="L27" s="88">
        <f>F27</f>
        <v>27.5</v>
      </c>
      <c r="M27" s="132">
        <v>0</v>
      </c>
      <c r="N27" s="23">
        <v>0</v>
      </c>
      <c r="O27" s="86">
        <v>0</v>
      </c>
      <c r="P27" s="86">
        <v>0</v>
      </c>
      <c r="Q27" s="154">
        <v>0</v>
      </c>
      <c r="AO27" s="1" t="s">
        <v>34</v>
      </c>
      <c r="AP27" s="1"/>
      <c r="AQ27" s="1"/>
    </row>
    <row r="28" spans="1:43" s="2" customFormat="1" ht="101.25" hidden="1" customHeight="1" x14ac:dyDescent="0.25">
      <c r="A28" s="26">
        <v>2</v>
      </c>
      <c r="B28" s="51" t="s">
        <v>261</v>
      </c>
      <c r="C28" s="26">
        <v>0</v>
      </c>
      <c r="D28" s="26" t="s">
        <v>264</v>
      </c>
      <c r="E28" s="196" t="s">
        <v>277</v>
      </c>
      <c r="F28" s="77">
        <v>250</v>
      </c>
      <c r="G28" s="195">
        <v>0</v>
      </c>
      <c r="H28" s="88">
        <v>250</v>
      </c>
      <c r="I28" s="188">
        <v>0</v>
      </c>
      <c r="J28" s="77">
        <v>75</v>
      </c>
      <c r="K28" s="195">
        <v>0</v>
      </c>
      <c r="L28" s="88">
        <v>75</v>
      </c>
      <c r="M28" s="188">
        <v>0</v>
      </c>
      <c r="N28" s="23">
        <f>F28-J28</f>
        <v>175</v>
      </c>
      <c r="O28" s="86">
        <v>0</v>
      </c>
      <c r="P28" s="86">
        <f>H28-N28</f>
        <v>75</v>
      </c>
      <c r="Q28" s="154">
        <v>0</v>
      </c>
      <c r="AO28" s="1" t="s">
        <v>34</v>
      </c>
      <c r="AP28" s="1" t="s">
        <v>276</v>
      </c>
      <c r="AQ28" s="1"/>
    </row>
    <row r="29" spans="1:43" s="2" customFormat="1" ht="61.5" hidden="1" customHeight="1" x14ac:dyDescent="0.25">
      <c r="A29" s="26">
        <v>3</v>
      </c>
      <c r="B29" s="51" t="s">
        <v>261</v>
      </c>
      <c r="C29" s="26">
        <v>0.05</v>
      </c>
      <c r="D29" s="26" t="s">
        <v>275</v>
      </c>
      <c r="E29" s="47" t="s">
        <v>134</v>
      </c>
      <c r="F29" s="23">
        <v>49</v>
      </c>
      <c r="G29" s="86">
        <v>0</v>
      </c>
      <c r="H29" s="88">
        <f>F29</f>
        <v>49</v>
      </c>
      <c r="I29" s="132">
        <v>0</v>
      </c>
      <c r="J29" s="23">
        <f>F29</f>
        <v>49</v>
      </c>
      <c r="K29" s="86">
        <v>0</v>
      </c>
      <c r="L29" s="88">
        <f>F29</f>
        <v>49</v>
      </c>
      <c r="M29" s="132">
        <v>0</v>
      </c>
      <c r="N29" s="23">
        <v>0</v>
      </c>
      <c r="O29" s="86">
        <v>0</v>
      </c>
      <c r="P29" s="86">
        <v>0</v>
      </c>
      <c r="Q29" s="154">
        <v>0</v>
      </c>
      <c r="AO29" s="1" t="s">
        <v>274</v>
      </c>
      <c r="AP29" s="1"/>
      <c r="AQ29" s="1"/>
    </row>
    <row r="30" spans="1:43" s="2" customFormat="1" ht="61.5" hidden="1" customHeight="1" x14ac:dyDescent="0.25">
      <c r="A30" s="26">
        <v>4</v>
      </c>
      <c r="B30" s="51" t="s">
        <v>261</v>
      </c>
      <c r="C30" s="26">
        <v>0</v>
      </c>
      <c r="D30" s="26" t="s">
        <v>273</v>
      </c>
      <c r="E30" s="47" t="s">
        <v>272</v>
      </c>
      <c r="F30" s="23">
        <v>54.9</v>
      </c>
      <c r="G30" s="86">
        <v>0</v>
      </c>
      <c r="H30" s="88">
        <f>F30</f>
        <v>54.9</v>
      </c>
      <c r="I30" s="132">
        <v>0</v>
      </c>
      <c r="J30" s="23">
        <f>F30</f>
        <v>54.9</v>
      </c>
      <c r="K30" s="86">
        <v>0</v>
      </c>
      <c r="L30" s="88">
        <f>F30</f>
        <v>54.9</v>
      </c>
      <c r="M30" s="132">
        <v>0</v>
      </c>
      <c r="N30" s="23">
        <v>0</v>
      </c>
      <c r="O30" s="86">
        <v>0</v>
      </c>
      <c r="P30" s="86">
        <v>0</v>
      </c>
      <c r="Q30" s="154">
        <v>0</v>
      </c>
      <c r="AO30" s="1" t="s">
        <v>271</v>
      </c>
      <c r="AP30" s="1"/>
      <c r="AQ30" s="1"/>
    </row>
    <row r="31" spans="1:43" s="2" customFormat="1" ht="101.25" customHeight="1" x14ac:dyDescent="0.25">
      <c r="A31" s="26">
        <v>1</v>
      </c>
      <c r="B31" s="51" t="s">
        <v>261</v>
      </c>
      <c r="C31" s="26">
        <v>0</v>
      </c>
      <c r="D31" s="26" t="s">
        <v>270</v>
      </c>
      <c r="E31" s="196" t="s">
        <v>269</v>
      </c>
      <c r="F31" s="30">
        <f>G31+H31</f>
        <v>2988.2384400000001</v>
      </c>
      <c r="G31" s="188">
        <v>2923.6924899999999</v>
      </c>
      <c r="H31" s="122">
        <v>64.545950000000005</v>
      </c>
      <c r="I31" s="188">
        <v>0</v>
      </c>
      <c r="J31" s="30">
        <f>K31+L31</f>
        <v>2988.2384400000001</v>
      </c>
      <c r="K31" s="188">
        <v>2923.6924899999999</v>
      </c>
      <c r="L31" s="122">
        <v>64.545950000000005</v>
      </c>
      <c r="M31" s="188">
        <v>0</v>
      </c>
      <c r="N31" s="23">
        <v>0</v>
      </c>
      <c r="O31" s="86">
        <v>0</v>
      </c>
      <c r="P31" s="86">
        <v>0</v>
      </c>
      <c r="Q31" s="154">
        <v>0</v>
      </c>
      <c r="AO31" s="1" t="s">
        <v>268</v>
      </c>
      <c r="AP31" s="1"/>
      <c r="AQ31" s="1"/>
    </row>
    <row r="32" spans="1:43" s="2" customFormat="1" ht="112.5" hidden="1" customHeight="1" x14ac:dyDescent="0.25">
      <c r="A32" s="26">
        <v>6</v>
      </c>
      <c r="B32" s="51" t="s">
        <v>261</v>
      </c>
      <c r="C32" s="26">
        <v>0</v>
      </c>
      <c r="D32" s="26" t="s">
        <v>267</v>
      </c>
      <c r="E32" s="196" t="s">
        <v>212</v>
      </c>
      <c r="F32" s="77">
        <f>G32+H32+I32</f>
        <v>39.949080000000002</v>
      </c>
      <c r="G32" s="108">
        <v>0</v>
      </c>
      <c r="H32" s="122">
        <v>39.949080000000002</v>
      </c>
      <c r="I32" s="105">
        <v>0</v>
      </c>
      <c r="J32" s="77">
        <f>K32+L32+M32</f>
        <v>39.949080000000002</v>
      </c>
      <c r="K32" s="108">
        <v>0</v>
      </c>
      <c r="L32" s="122">
        <v>39.949080000000002</v>
      </c>
      <c r="M32" s="105">
        <v>0</v>
      </c>
      <c r="N32" s="23">
        <v>0</v>
      </c>
      <c r="O32" s="86">
        <v>0</v>
      </c>
      <c r="P32" s="86">
        <v>0</v>
      </c>
      <c r="Q32" s="154">
        <v>0</v>
      </c>
      <c r="AO32" s="1" t="s">
        <v>38</v>
      </c>
      <c r="AP32" s="1"/>
      <c r="AQ32" s="1"/>
    </row>
    <row r="33" spans="1:43" s="2" customFormat="1" ht="120" hidden="1" customHeight="1" x14ac:dyDescent="0.25">
      <c r="A33" s="26">
        <v>7</v>
      </c>
      <c r="B33" s="51" t="s">
        <v>261</v>
      </c>
      <c r="C33" s="26">
        <v>0</v>
      </c>
      <c r="D33" s="26" t="s">
        <v>266</v>
      </c>
      <c r="E33" s="196" t="s">
        <v>259</v>
      </c>
      <c r="F33" s="77">
        <f>H33</f>
        <v>18.588000000000001</v>
      </c>
      <c r="G33" s="195">
        <v>0</v>
      </c>
      <c r="H33" s="88">
        <v>18.588000000000001</v>
      </c>
      <c r="I33" s="188">
        <v>0</v>
      </c>
      <c r="J33" s="77">
        <f>F33</f>
        <v>18.588000000000001</v>
      </c>
      <c r="K33" s="195">
        <v>0</v>
      </c>
      <c r="L33" s="88">
        <f>F33</f>
        <v>18.588000000000001</v>
      </c>
      <c r="M33" s="188">
        <v>0</v>
      </c>
      <c r="N33" s="23">
        <v>0</v>
      </c>
      <c r="O33" s="86">
        <v>0</v>
      </c>
      <c r="P33" s="86">
        <v>0</v>
      </c>
      <c r="Q33" s="154">
        <v>0</v>
      </c>
      <c r="AO33" s="1" t="s">
        <v>265</v>
      </c>
      <c r="AP33" s="1"/>
      <c r="AQ33" s="1"/>
    </row>
    <row r="34" spans="1:43" s="2" customFormat="1" ht="103.5" hidden="1" customHeight="1" x14ac:dyDescent="0.25">
      <c r="A34" s="26">
        <v>8</v>
      </c>
      <c r="B34" s="51" t="s">
        <v>261</v>
      </c>
      <c r="C34" s="26">
        <v>0</v>
      </c>
      <c r="D34" s="26" t="s">
        <v>264</v>
      </c>
      <c r="E34" s="196" t="s">
        <v>263</v>
      </c>
      <c r="F34" s="77">
        <f>H34</f>
        <v>836.11699999999996</v>
      </c>
      <c r="G34" s="195">
        <v>0</v>
      </c>
      <c r="H34" s="88">
        <v>836.11699999999996</v>
      </c>
      <c r="I34" s="188">
        <v>0</v>
      </c>
      <c r="J34" s="77">
        <f>L34</f>
        <v>836.11699999999996</v>
      </c>
      <c r="K34" s="195">
        <v>0</v>
      </c>
      <c r="L34" s="88">
        <v>836.11699999999996</v>
      </c>
      <c r="M34" s="188">
        <v>0</v>
      </c>
      <c r="N34" s="23">
        <v>0</v>
      </c>
      <c r="O34" s="86">
        <v>0</v>
      </c>
      <c r="P34" s="86">
        <v>0</v>
      </c>
      <c r="Q34" s="154">
        <v>0</v>
      </c>
      <c r="AO34" s="1" t="s">
        <v>262</v>
      </c>
      <c r="AP34" s="1"/>
      <c r="AQ34" s="1"/>
    </row>
    <row r="35" spans="1:43" s="2" customFormat="1" ht="120" hidden="1" customHeight="1" x14ac:dyDescent="0.25">
      <c r="A35" s="26">
        <v>9</v>
      </c>
      <c r="B35" s="51" t="s">
        <v>261</v>
      </c>
      <c r="C35" s="26">
        <v>0</v>
      </c>
      <c r="D35" s="26" t="s">
        <v>260</v>
      </c>
      <c r="E35" s="196" t="s">
        <v>259</v>
      </c>
      <c r="F35" s="77">
        <f>H35</f>
        <v>134.7354</v>
      </c>
      <c r="G35" s="195">
        <v>0</v>
      </c>
      <c r="H35" s="84">
        <v>134.7354</v>
      </c>
      <c r="I35" s="188">
        <v>0</v>
      </c>
      <c r="J35" s="77">
        <f>L35</f>
        <v>134.7354</v>
      </c>
      <c r="K35" s="195">
        <v>0</v>
      </c>
      <c r="L35" s="84">
        <v>134.7354</v>
      </c>
      <c r="M35" s="188">
        <v>0</v>
      </c>
      <c r="N35" s="23">
        <v>0</v>
      </c>
      <c r="O35" s="86">
        <v>0</v>
      </c>
      <c r="P35" s="86">
        <v>0</v>
      </c>
      <c r="Q35" s="154">
        <v>0</v>
      </c>
      <c r="AO35" s="1" t="s">
        <v>38</v>
      </c>
      <c r="AP35" s="1"/>
      <c r="AQ35" s="1"/>
    </row>
    <row r="36" spans="1:43" s="2" customFormat="1" ht="120" hidden="1" customHeight="1" x14ac:dyDescent="0.25">
      <c r="A36" s="70">
        <v>10</v>
      </c>
      <c r="B36" s="26"/>
      <c r="C36" s="26">
        <v>0</v>
      </c>
      <c r="D36" s="26"/>
      <c r="E36" s="196"/>
      <c r="F36" s="77"/>
      <c r="G36" s="195"/>
      <c r="H36" s="84"/>
      <c r="I36" s="188"/>
      <c r="J36" s="77"/>
      <c r="K36" s="195"/>
      <c r="L36" s="84"/>
      <c r="M36" s="188"/>
      <c r="N36" s="23"/>
      <c r="O36" s="86"/>
      <c r="P36" s="86"/>
      <c r="Q36" s="154"/>
      <c r="AO36" s="1"/>
      <c r="AP36" s="1"/>
      <c r="AQ36" s="1"/>
    </row>
    <row r="37" spans="1:43" s="2" customFormat="1" ht="21.75" hidden="1" customHeight="1" x14ac:dyDescent="0.25">
      <c r="A37" s="212" t="s">
        <v>129</v>
      </c>
      <c r="B37" s="225"/>
      <c r="C37" s="43">
        <f>SUM(C27:C36)</f>
        <v>0.05</v>
      </c>
      <c r="D37" s="97"/>
      <c r="E37" s="47"/>
      <c r="F37" s="30">
        <f t="shared" ref="F37:AK37" si="2">SUM(F27:F35)</f>
        <v>4399.0279199999995</v>
      </c>
      <c r="G37" s="30">
        <f t="shared" si="2"/>
        <v>2923.6924899999999</v>
      </c>
      <c r="H37" s="30">
        <f t="shared" si="2"/>
        <v>1475.3354300000001</v>
      </c>
      <c r="I37" s="30">
        <f t="shared" si="2"/>
        <v>0</v>
      </c>
      <c r="J37" s="30">
        <f t="shared" si="2"/>
        <v>4224.0279199999995</v>
      </c>
      <c r="K37" s="30">
        <f t="shared" si="2"/>
        <v>2923.6924899999999</v>
      </c>
      <c r="L37" s="30">
        <f t="shared" si="2"/>
        <v>1300.3354300000001</v>
      </c>
      <c r="M37" s="30">
        <f t="shared" si="2"/>
        <v>0</v>
      </c>
      <c r="N37" s="30">
        <f t="shared" si="2"/>
        <v>175</v>
      </c>
      <c r="O37" s="30">
        <f t="shared" si="2"/>
        <v>0</v>
      </c>
      <c r="P37" s="30">
        <f t="shared" si="2"/>
        <v>75</v>
      </c>
      <c r="Q37" s="30">
        <f t="shared" si="2"/>
        <v>0</v>
      </c>
      <c r="R37" s="30">
        <f t="shared" si="2"/>
        <v>0</v>
      </c>
      <c r="S37" s="30">
        <f t="shared" si="2"/>
        <v>0</v>
      </c>
      <c r="T37" s="30">
        <f t="shared" si="2"/>
        <v>0</v>
      </c>
      <c r="U37" s="30">
        <f t="shared" si="2"/>
        <v>0</v>
      </c>
      <c r="V37" s="30">
        <f t="shared" si="2"/>
        <v>0</v>
      </c>
      <c r="W37" s="30">
        <f t="shared" si="2"/>
        <v>0</v>
      </c>
      <c r="X37" s="30">
        <f t="shared" si="2"/>
        <v>0</v>
      </c>
      <c r="Y37" s="30">
        <f t="shared" si="2"/>
        <v>0</v>
      </c>
      <c r="Z37" s="30">
        <f t="shared" si="2"/>
        <v>0</v>
      </c>
      <c r="AA37" s="30">
        <f t="shared" si="2"/>
        <v>0</v>
      </c>
      <c r="AB37" s="30">
        <f t="shared" si="2"/>
        <v>0</v>
      </c>
      <c r="AC37" s="30">
        <f t="shared" si="2"/>
        <v>0</v>
      </c>
      <c r="AD37" s="30">
        <f t="shared" si="2"/>
        <v>0</v>
      </c>
      <c r="AE37" s="30">
        <f t="shared" si="2"/>
        <v>0</v>
      </c>
      <c r="AF37" s="30">
        <f t="shared" si="2"/>
        <v>0</v>
      </c>
      <c r="AG37" s="30">
        <f t="shared" si="2"/>
        <v>0</v>
      </c>
      <c r="AH37" s="30">
        <f t="shared" si="2"/>
        <v>0</v>
      </c>
      <c r="AI37" s="30">
        <f t="shared" si="2"/>
        <v>0</v>
      </c>
      <c r="AJ37" s="30">
        <f t="shared" si="2"/>
        <v>0</v>
      </c>
      <c r="AK37" s="30">
        <f t="shared" si="2"/>
        <v>0</v>
      </c>
      <c r="AL37" s="30">
        <f>SUM(AL27:AL32)</f>
        <v>0</v>
      </c>
      <c r="AM37" s="30">
        <f>SUM(AM27:AM32)</f>
        <v>0</v>
      </c>
      <c r="AN37" s="30">
        <f>SUM(AN27:AN32)</f>
        <v>0</v>
      </c>
      <c r="AO37" s="1"/>
      <c r="AP37" s="1"/>
      <c r="AQ37" s="1"/>
    </row>
    <row r="38" spans="1:43" s="2" customFormat="1" ht="21.75" hidden="1" customHeight="1" x14ac:dyDescent="0.25">
      <c r="A38" s="29" t="s">
        <v>4</v>
      </c>
      <c r="B38" s="26"/>
      <c r="C38" s="26"/>
      <c r="D38" s="26"/>
      <c r="E38" s="47"/>
      <c r="F38" s="23"/>
      <c r="G38" s="86"/>
      <c r="H38" s="86"/>
      <c r="I38" s="66"/>
      <c r="J38" s="23"/>
      <c r="K38" s="86"/>
      <c r="L38" s="88"/>
      <c r="M38" s="66"/>
      <c r="N38" s="155"/>
      <c r="O38" s="86"/>
      <c r="P38" s="86"/>
      <c r="Q38" s="171"/>
      <c r="AO38" s="1"/>
      <c r="AP38" s="1"/>
      <c r="AQ38" s="1"/>
    </row>
    <row r="39" spans="1:43" s="2" customFormat="1" ht="45" hidden="1" customHeight="1" x14ac:dyDescent="0.25">
      <c r="A39" s="26"/>
      <c r="B39" s="40"/>
      <c r="C39" s="26"/>
      <c r="D39" s="51"/>
      <c r="E39" s="47"/>
      <c r="F39" s="23"/>
      <c r="G39" s="86"/>
      <c r="H39" s="86"/>
      <c r="I39" s="132"/>
      <c r="J39" s="23"/>
      <c r="K39" s="86"/>
      <c r="L39" s="88"/>
      <c r="M39" s="132"/>
      <c r="N39" s="155"/>
      <c r="O39" s="86"/>
      <c r="P39" s="86"/>
      <c r="Q39" s="154"/>
      <c r="AO39" s="1"/>
      <c r="AP39" s="1"/>
      <c r="AQ39" s="1"/>
    </row>
    <row r="40" spans="1:43" s="2" customFormat="1" ht="46.5" hidden="1" customHeight="1" x14ac:dyDescent="0.25">
      <c r="A40" s="26"/>
      <c r="B40" s="40"/>
      <c r="C40" s="26"/>
      <c r="D40" s="51"/>
      <c r="E40" s="47"/>
      <c r="F40" s="23"/>
      <c r="G40" s="86"/>
      <c r="H40" s="86"/>
      <c r="I40" s="132"/>
      <c r="J40" s="23"/>
      <c r="K40" s="86"/>
      <c r="L40" s="88"/>
      <c r="M40" s="132"/>
      <c r="N40" s="155"/>
      <c r="O40" s="86"/>
      <c r="P40" s="86"/>
      <c r="Q40" s="154"/>
      <c r="AO40" s="1"/>
      <c r="AP40" s="1"/>
      <c r="AQ40" s="1"/>
    </row>
    <row r="41" spans="1:43" s="2" customFormat="1" ht="66.75" hidden="1" customHeight="1" x14ac:dyDescent="0.25">
      <c r="A41" s="70" t="s">
        <v>21</v>
      </c>
      <c r="B41" s="26" t="s">
        <v>253</v>
      </c>
      <c r="C41" s="108">
        <v>0.125</v>
      </c>
      <c r="D41" s="51" t="s">
        <v>258</v>
      </c>
      <c r="E41" s="190" t="s">
        <v>251</v>
      </c>
      <c r="F41" s="23">
        <f>G41+H41+I41</f>
        <v>126.258</v>
      </c>
      <c r="G41" s="194">
        <v>0</v>
      </c>
      <c r="H41" s="88">
        <v>126.258</v>
      </c>
      <c r="I41" s="194">
        <v>0</v>
      </c>
      <c r="J41" s="23">
        <f>K41+L41+M41</f>
        <v>126.258</v>
      </c>
      <c r="K41" s="194">
        <v>0</v>
      </c>
      <c r="L41" s="88">
        <v>126.258</v>
      </c>
      <c r="M41" s="194">
        <v>0</v>
      </c>
      <c r="N41" s="155">
        <v>0</v>
      </c>
      <c r="O41" s="86">
        <v>0</v>
      </c>
      <c r="P41" s="86">
        <v>0</v>
      </c>
      <c r="Q41" s="154">
        <v>0</v>
      </c>
      <c r="AO41" s="1" t="s">
        <v>73</v>
      </c>
      <c r="AP41" s="1"/>
      <c r="AQ41" s="1"/>
    </row>
    <row r="42" spans="1:43" s="2" customFormat="1" ht="66.75" hidden="1" customHeight="1" x14ac:dyDescent="0.25">
      <c r="A42" s="70" t="s">
        <v>53</v>
      </c>
      <c r="B42" s="26" t="s">
        <v>253</v>
      </c>
      <c r="C42" s="108">
        <v>0</v>
      </c>
      <c r="D42" s="51" t="s">
        <v>257</v>
      </c>
      <c r="E42" s="190" t="s">
        <v>251</v>
      </c>
      <c r="F42" s="23">
        <v>66.650999999999996</v>
      </c>
      <c r="G42" s="193">
        <v>0</v>
      </c>
      <c r="H42" s="88">
        <v>66.650999999999996</v>
      </c>
      <c r="I42" s="193">
        <v>0</v>
      </c>
      <c r="J42" s="23">
        <f>F42</f>
        <v>66.650999999999996</v>
      </c>
      <c r="K42" s="193">
        <v>0</v>
      </c>
      <c r="L42" s="88">
        <f>F42</f>
        <v>66.650999999999996</v>
      </c>
      <c r="M42" s="193">
        <v>0</v>
      </c>
      <c r="N42" s="23">
        <v>0</v>
      </c>
      <c r="O42" s="88">
        <v>0</v>
      </c>
      <c r="P42" s="88">
        <v>0</v>
      </c>
      <c r="Q42" s="192">
        <v>0</v>
      </c>
      <c r="AO42" s="1" t="s">
        <v>73</v>
      </c>
      <c r="AP42" s="1"/>
      <c r="AQ42" s="1"/>
    </row>
    <row r="43" spans="1:43" s="2" customFormat="1" ht="66.75" hidden="1" customHeight="1" x14ac:dyDescent="0.25">
      <c r="A43" s="70" t="s">
        <v>72</v>
      </c>
      <c r="B43" s="26" t="s">
        <v>255</v>
      </c>
      <c r="C43" s="108">
        <v>0.69599999999999995</v>
      </c>
      <c r="D43" s="51" t="s">
        <v>256</v>
      </c>
      <c r="E43" s="190" t="s">
        <v>251</v>
      </c>
      <c r="F43" s="23">
        <v>599.96400000000006</v>
      </c>
      <c r="G43" s="193">
        <v>0</v>
      </c>
      <c r="H43" s="88">
        <f>F43</f>
        <v>599.96400000000006</v>
      </c>
      <c r="I43" s="193">
        <v>0</v>
      </c>
      <c r="J43" s="23">
        <f>F43</f>
        <v>599.96400000000006</v>
      </c>
      <c r="K43" s="193">
        <v>0</v>
      </c>
      <c r="L43" s="88">
        <f>F43</f>
        <v>599.96400000000006</v>
      </c>
      <c r="M43" s="193">
        <v>0</v>
      </c>
      <c r="N43" s="23">
        <v>0</v>
      </c>
      <c r="O43" s="88">
        <v>0</v>
      </c>
      <c r="P43" s="88">
        <v>0</v>
      </c>
      <c r="Q43" s="192">
        <v>0</v>
      </c>
      <c r="AO43" s="1" t="s">
        <v>73</v>
      </c>
      <c r="AP43" s="1"/>
      <c r="AQ43" s="1"/>
    </row>
    <row r="44" spans="1:43" s="2" customFormat="1" ht="66.75" hidden="1" customHeight="1" x14ac:dyDescent="0.25">
      <c r="A44" s="70">
        <v>4</v>
      </c>
      <c r="B44" s="26" t="s">
        <v>255</v>
      </c>
      <c r="C44" s="108">
        <v>0.08</v>
      </c>
      <c r="D44" s="51" t="s">
        <v>254</v>
      </c>
      <c r="E44" s="190" t="s">
        <v>251</v>
      </c>
      <c r="F44" s="23">
        <v>84.519000000000005</v>
      </c>
      <c r="G44" s="193">
        <v>0</v>
      </c>
      <c r="H44" s="88">
        <v>84.519000000000005</v>
      </c>
      <c r="I44" s="193">
        <v>0</v>
      </c>
      <c r="J44" s="23">
        <v>84.519000000000005</v>
      </c>
      <c r="K44" s="193">
        <v>0</v>
      </c>
      <c r="L44" s="88">
        <v>84.519000000000005</v>
      </c>
      <c r="M44" s="193">
        <v>0</v>
      </c>
      <c r="N44" s="23">
        <v>0</v>
      </c>
      <c r="O44" s="88">
        <v>0</v>
      </c>
      <c r="P44" s="88">
        <v>0</v>
      </c>
      <c r="Q44" s="192">
        <v>0</v>
      </c>
      <c r="AO44" s="1" t="s">
        <v>38</v>
      </c>
      <c r="AP44" s="1"/>
      <c r="AQ44" s="1"/>
    </row>
    <row r="45" spans="1:43" s="2" customFormat="1" ht="66.75" hidden="1" customHeight="1" x14ac:dyDescent="0.25">
      <c r="A45" s="70">
        <v>5</v>
      </c>
      <c r="B45" s="26" t="s">
        <v>253</v>
      </c>
      <c r="C45" s="108">
        <v>0.12</v>
      </c>
      <c r="D45" s="51" t="s">
        <v>252</v>
      </c>
      <c r="E45" s="190" t="s">
        <v>251</v>
      </c>
      <c r="F45" s="23">
        <v>238.23500000000001</v>
      </c>
      <c r="G45" s="193">
        <v>0</v>
      </c>
      <c r="H45" s="88">
        <v>238.23500000000001</v>
      </c>
      <c r="I45" s="193">
        <v>0</v>
      </c>
      <c r="J45" s="23">
        <v>238.23500000000001</v>
      </c>
      <c r="K45" s="193">
        <v>0</v>
      </c>
      <c r="L45" s="88">
        <v>238.23500000000001</v>
      </c>
      <c r="M45" s="193">
        <v>0</v>
      </c>
      <c r="N45" s="23">
        <v>0</v>
      </c>
      <c r="O45" s="88">
        <v>0</v>
      </c>
      <c r="P45" s="88">
        <v>0</v>
      </c>
      <c r="Q45" s="192">
        <v>0</v>
      </c>
      <c r="AO45" s="1" t="s">
        <v>38</v>
      </c>
      <c r="AP45" s="1"/>
      <c r="AQ45" s="1"/>
    </row>
    <row r="46" spans="1:43" s="2" customFormat="1" ht="21.75" hidden="1" customHeight="1" x14ac:dyDescent="0.25">
      <c r="A46" s="212" t="s">
        <v>23</v>
      </c>
      <c r="B46" s="225"/>
      <c r="C46" s="45">
        <f>C43+C42+C41+C44+C45</f>
        <v>1.0209999999999999</v>
      </c>
      <c r="D46" s="54"/>
      <c r="E46" s="47"/>
      <c r="F46" s="23">
        <f t="shared" ref="F46:AN46" si="3">F43+F42+F41+F44+F45</f>
        <v>1115.627</v>
      </c>
      <c r="G46" s="23">
        <f t="shared" si="3"/>
        <v>0</v>
      </c>
      <c r="H46" s="23">
        <f t="shared" si="3"/>
        <v>1115.627</v>
      </c>
      <c r="I46" s="23">
        <f t="shared" si="3"/>
        <v>0</v>
      </c>
      <c r="J46" s="23">
        <f t="shared" si="3"/>
        <v>1115.627</v>
      </c>
      <c r="K46" s="23">
        <f t="shared" si="3"/>
        <v>0</v>
      </c>
      <c r="L46" s="23">
        <f t="shared" si="3"/>
        <v>1115.627</v>
      </c>
      <c r="M46" s="23">
        <f t="shared" si="3"/>
        <v>0</v>
      </c>
      <c r="N46" s="23">
        <f t="shared" si="3"/>
        <v>0</v>
      </c>
      <c r="O46" s="23">
        <f t="shared" si="3"/>
        <v>0</v>
      </c>
      <c r="P46" s="23">
        <f t="shared" si="3"/>
        <v>0</v>
      </c>
      <c r="Q46" s="23">
        <f t="shared" si="3"/>
        <v>0</v>
      </c>
      <c r="R46" s="23">
        <f t="shared" si="3"/>
        <v>0</v>
      </c>
      <c r="S46" s="23">
        <f t="shared" si="3"/>
        <v>0</v>
      </c>
      <c r="T46" s="23">
        <f t="shared" si="3"/>
        <v>0</v>
      </c>
      <c r="U46" s="23">
        <f t="shared" si="3"/>
        <v>0</v>
      </c>
      <c r="V46" s="23">
        <f t="shared" si="3"/>
        <v>0</v>
      </c>
      <c r="W46" s="23">
        <f t="shared" si="3"/>
        <v>0</v>
      </c>
      <c r="X46" s="23">
        <f t="shared" si="3"/>
        <v>0</v>
      </c>
      <c r="Y46" s="23">
        <f t="shared" si="3"/>
        <v>0</v>
      </c>
      <c r="Z46" s="23">
        <f t="shared" si="3"/>
        <v>0</v>
      </c>
      <c r="AA46" s="23">
        <f t="shared" si="3"/>
        <v>0</v>
      </c>
      <c r="AB46" s="23">
        <f t="shared" si="3"/>
        <v>0</v>
      </c>
      <c r="AC46" s="23">
        <f t="shared" si="3"/>
        <v>0</v>
      </c>
      <c r="AD46" s="23">
        <f t="shared" si="3"/>
        <v>0</v>
      </c>
      <c r="AE46" s="23">
        <f t="shared" si="3"/>
        <v>0</v>
      </c>
      <c r="AF46" s="23">
        <f t="shared" si="3"/>
        <v>0</v>
      </c>
      <c r="AG46" s="23">
        <f t="shared" si="3"/>
        <v>0</v>
      </c>
      <c r="AH46" s="23">
        <f t="shared" si="3"/>
        <v>0</v>
      </c>
      <c r="AI46" s="23">
        <f t="shared" si="3"/>
        <v>0</v>
      </c>
      <c r="AJ46" s="23">
        <f t="shared" si="3"/>
        <v>0</v>
      </c>
      <c r="AK46" s="23">
        <f t="shared" si="3"/>
        <v>0</v>
      </c>
      <c r="AL46" s="23">
        <f t="shared" si="3"/>
        <v>0</v>
      </c>
      <c r="AM46" s="23">
        <f t="shared" si="3"/>
        <v>0</v>
      </c>
      <c r="AN46" s="23">
        <f t="shared" si="3"/>
        <v>0</v>
      </c>
      <c r="AO46" s="1"/>
      <c r="AP46" s="1"/>
      <c r="AQ46" s="1"/>
    </row>
    <row r="47" spans="1:43" s="2" customFormat="1" ht="21.75" customHeight="1" x14ac:dyDescent="0.25">
      <c r="A47" s="29" t="s">
        <v>1</v>
      </c>
      <c r="B47" s="26"/>
      <c r="C47" s="26"/>
      <c r="D47" s="26"/>
      <c r="E47" s="47"/>
      <c r="F47" s="191"/>
      <c r="G47" s="86"/>
      <c r="H47" s="86"/>
      <c r="I47" s="66"/>
      <c r="J47" s="155"/>
      <c r="K47" s="86"/>
      <c r="L47" s="88"/>
      <c r="M47" s="66"/>
      <c r="N47" s="155"/>
      <c r="O47" s="86"/>
      <c r="P47" s="86"/>
      <c r="Q47" s="171"/>
      <c r="AO47" s="1"/>
      <c r="AP47" s="1"/>
      <c r="AQ47" s="1"/>
    </row>
    <row r="48" spans="1:43" s="2" customFormat="1" ht="48.75" hidden="1" customHeight="1" x14ac:dyDescent="0.25">
      <c r="A48" s="187" t="s">
        <v>21</v>
      </c>
      <c r="B48" s="26" t="s">
        <v>242</v>
      </c>
      <c r="C48" s="26">
        <v>0</v>
      </c>
      <c r="D48" s="51" t="s">
        <v>250</v>
      </c>
      <c r="E48" s="47" t="s">
        <v>243</v>
      </c>
      <c r="F48" s="23">
        <f>H48</f>
        <v>13.38</v>
      </c>
      <c r="G48" s="88">
        <v>0</v>
      </c>
      <c r="H48" s="88">
        <v>13.38</v>
      </c>
      <c r="I48" s="88">
        <v>0</v>
      </c>
      <c r="J48" s="23">
        <f>F48</f>
        <v>13.38</v>
      </c>
      <c r="K48" s="88">
        <v>0</v>
      </c>
      <c r="L48" s="88">
        <f>J48</f>
        <v>13.38</v>
      </c>
      <c r="M48" s="88">
        <v>0</v>
      </c>
      <c r="N48" s="88">
        <v>0</v>
      </c>
      <c r="O48" s="88">
        <v>0</v>
      </c>
      <c r="P48" s="88">
        <v>0</v>
      </c>
      <c r="Q48" s="88">
        <v>0</v>
      </c>
      <c r="AO48" s="1" t="s">
        <v>249</v>
      </c>
      <c r="AP48" s="1"/>
      <c r="AQ48" s="1"/>
    </row>
    <row r="49" spans="1:47" s="2" customFormat="1" ht="90" hidden="1" customHeight="1" x14ac:dyDescent="0.25">
      <c r="A49" s="187" t="s">
        <v>53</v>
      </c>
      <c r="B49" s="26" t="s">
        <v>231</v>
      </c>
      <c r="C49" s="26">
        <v>0</v>
      </c>
      <c r="D49" s="51" t="s">
        <v>248</v>
      </c>
      <c r="E49" s="47" t="s">
        <v>70</v>
      </c>
      <c r="F49" s="23">
        <v>26.8</v>
      </c>
      <c r="G49" s="88">
        <v>0</v>
      </c>
      <c r="H49" s="88">
        <v>26.8</v>
      </c>
      <c r="I49" s="88">
        <v>0</v>
      </c>
      <c r="J49" s="23">
        <v>26.8</v>
      </c>
      <c r="K49" s="88">
        <v>0</v>
      </c>
      <c r="L49" s="88">
        <v>26.8</v>
      </c>
      <c r="M49" s="88">
        <v>0</v>
      </c>
      <c r="N49" s="88">
        <v>0</v>
      </c>
      <c r="O49" s="88">
        <v>0</v>
      </c>
      <c r="P49" s="88">
        <v>0</v>
      </c>
      <c r="Q49" s="88">
        <v>0</v>
      </c>
      <c r="AO49" s="1" t="s">
        <v>247</v>
      </c>
      <c r="AP49" s="1"/>
      <c r="AQ49" s="1"/>
    </row>
    <row r="50" spans="1:47" s="2" customFormat="1" ht="48.75" hidden="1" customHeight="1" x14ac:dyDescent="0.25">
      <c r="A50" s="187" t="s">
        <v>72</v>
      </c>
      <c r="B50" s="26" t="s">
        <v>242</v>
      </c>
      <c r="C50" s="26">
        <v>0</v>
      </c>
      <c r="D50" s="51" t="s">
        <v>246</v>
      </c>
      <c r="E50" s="47" t="s">
        <v>245</v>
      </c>
      <c r="F50" s="23">
        <v>38.9</v>
      </c>
      <c r="G50" s="88">
        <v>0</v>
      </c>
      <c r="H50" s="88">
        <v>38.9</v>
      </c>
      <c r="I50" s="88">
        <v>0</v>
      </c>
      <c r="J50" s="23">
        <v>38.9</v>
      </c>
      <c r="K50" s="88">
        <v>0</v>
      </c>
      <c r="L50" s="88">
        <v>38.9</v>
      </c>
      <c r="M50" s="88">
        <v>0</v>
      </c>
      <c r="N50" s="88">
        <v>0</v>
      </c>
      <c r="O50" s="88">
        <v>0</v>
      </c>
      <c r="P50" s="88">
        <v>0</v>
      </c>
      <c r="Q50" s="88">
        <v>0</v>
      </c>
      <c r="AO50" s="1" t="s">
        <v>182</v>
      </c>
      <c r="AP50" s="1"/>
      <c r="AQ50" s="1"/>
    </row>
    <row r="51" spans="1:47" s="2" customFormat="1" ht="48.75" hidden="1" customHeight="1" x14ac:dyDescent="0.25">
      <c r="A51" s="187" t="s">
        <v>69</v>
      </c>
      <c r="B51" s="26" t="s">
        <v>242</v>
      </c>
      <c r="C51" s="26">
        <v>0</v>
      </c>
      <c r="D51" s="51" t="s">
        <v>244</v>
      </c>
      <c r="E51" s="47" t="s">
        <v>243</v>
      </c>
      <c r="F51" s="23">
        <v>22.225000000000001</v>
      </c>
      <c r="G51" s="88">
        <v>0</v>
      </c>
      <c r="H51" s="88">
        <v>22.225000000000001</v>
      </c>
      <c r="I51" s="88">
        <v>0</v>
      </c>
      <c r="J51" s="23">
        <v>22.225000000000001</v>
      </c>
      <c r="K51" s="88">
        <v>0</v>
      </c>
      <c r="L51" s="88">
        <v>22.225000000000001</v>
      </c>
      <c r="M51" s="88">
        <v>0</v>
      </c>
      <c r="N51" s="88">
        <v>0</v>
      </c>
      <c r="O51" s="88">
        <v>0</v>
      </c>
      <c r="P51" s="88">
        <v>0</v>
      </c>
      <c r="Q51" s="88">
        <v>0</v>
      </c>
      <c r="AO51" s="1" t="s">
        <v>182</v>
      </c>
      <c r="AP51" s="1"/>
      <c r="AQ51" s="1"/>
    </row>
    <row r="52" spans="1:47" s="2" customFormat="1" ht="63" hidden="1" customHeight="1" x14ac:dyDescent="0.25">
      <c r="A52" s="187" t="s">
        <v>181</v>
      </c>
      <c r="B52" s="26" t="s">
        <v>242</v>
      </c>
      <c r="C52" s="26">
        <v>0</v>
      </c>
      <c r="D52" s="51" t="s">
        <v>241</v>
      </c>
      <c r="E52" s="47" t="s">
        <v>240</v>
      </c>
      <c r="F52" s="23">
        <v>350</v>
      </c>
      <c r="G52" s="88">
        <v>0</v>
      </c>
      <c r="H52" s="88">
        <v>350</v>
      </c>
      <c r="I52" s="88">
        <v>0</v>
      </c>
      <c r="J52" s="23">
        <v>350</v>
      </c>
      <c r="K52" s="88">
        <v>0</v>
      </c>
      <c r="L52" s="88">
        <v>350</v>
      </c>
      <c r="M52" s="88">
        <v>0</v>
      </c>
      <c r="N52" s="88">
        <v>0</v>
      </c>
      <c r="O52" s="88">
        <v>0</v>
      </c>
      <c r="P52" s="88">
        <v>0</v>
      </c>
      <c r="Q52" s="88">
        <v>0</v>
      </c>
      <c r="AO52" s="1" t="s">
        <v>239</v>
      </c>
      <c r="AP52" s="1"/>
      <c r="AQ52" s="1"/>
    </row>
    <row r="53" spans="1:47" s="2" customFormat="1" ht="81" hidden="1" customHeight="1" x14ac:dyDescent="0.25">
      <c r="A53" s="187" t="s">
        <v>179</v>
      </c>
      <c r="B53" s="26" t="s">
        <v>231</v>
      </c>
      <c r="C53" s="26">
        <v>0</v>
      </c>
      <c r="D53" s="51" t="s">
        <v>238</v>
      </c>
      <c r="E53" s="47" t="s">
        <v>237</v>
      </c>
      <c r="F53" s="23">
        <v>50</v>
      </c>
      <c r="G53" s="88">
        <v>0</v>
      </c>
      <c r="H53" s="88">
        <v>50</v>
      </c>
      <c r="I53" s="88">
        <v>0</v>
      </c>
      <c r="J53" s="23">
        <v>50</v>
      </c>
      <c r="K53" s="88">
        <v>0</v>
      </c>
      <c r="L53" s="88">
        <v>50</v>
      </c>
      <c r="M53" s="88">
        <v>0</v>
      </c>
      <c r="N53" s="88">
        <v>0</v>
      </c>
      <c r="O53" s="88">
        <v>0</v>
      </c>
      <c r="P53" s="88">
        <v>0</v>
      </c>
      <c r="Q53" s="88">
        <v>0</v>
      </c>
      <c r="AO53" s="1" t="s">
        <v>236</v>
      </c>
      <c r="AP53" s="1"/>
      <c r="AQ53" s="1"/>
    </row>
    <row r="54" spans="1:47" s="2" customFormat="1" ht="81" hidden="1" customHeight="1" x14ac:dyDescent="0.25">
      <c r="A54" s="187" t="s">
        <v>177</v>
      </c>
      <c r="B54" s="26" t="s">
        <v>231</v>
      </c>
      <c r="C54" s="26">
        <v>0</v>
      </c>
      <c r="D54" s="51" t="s">
        <v>235</v>
      </c>
      <c r="E54" s="47" t="s">
        <v>212</v>
      </c>
      <c r="F54" s="77">
        <v>25.802399999999999</v>
      </c>
      <c r="G54" s="84">
        <v>0</v>
      </c>
      <c r="H54" s="84">
        <f>F54</f>
        <v>25.802399999999999</v>
      </c>
      <c r="I54" s="84">
        <v>0</v>
      </c>
      <c r="J54" s="77">
        <f>F54</f>
        <v>25.802399999999999</v>
      </c>
      <c r="K54" s="84">
        <v>0</v>
      </c>
      <c r="L54" s="84">
        <f>F54</f>
        <v>25.802399999999999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AO54" s="1" t="s">
        <v>73</v>
      </c>
      <c r="AP54" s="1"/>
      <c r="AQ54" s="1"/>
    </row>
    <row r="55" spans="1:47" s="2" customFormat="1" ht="81" customHeight="1" x14ac:dyDescent="0.25">
      <c r="A55" s="187">
        <v>2</v>
      </c>
      <c r="B55" s="26" t="s">
        <v>231</v>
      </c>
      <c r="C55" s="26">
        <v>0</v>
      </c>
      <c r="D55" s="51" t="s">
        <v>234</v>
      </c>
      <c r="E55" s="47" t="s">
        <v>233</v>
      </c>
      <c r="F55" s="77">
        <v>138</v>
      </c>
      <c r="G55" s="84">
        <v>0</v>
      </c>
      <c r="H55" s="84">
        <v>138</v>
      </c>
      <c r="I55" s="84">
        <v>0</v>
      </c>
      <c r="J55" s="77">
        <v>138</v>
      </c>
      <c r="K55" s="84">
        <v>0</v>
      </c>
      <c r="L55" s="84">
        <v>138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AO55" s="1" t="s">
        <v>232</v>
      </c>
      <c r="AP55" s="1"/>
      <c r="AQ55" s="1"/>
    </row>
    <row r="56" spans="1:47" s="2" customFormat="1" ht="81" hidden="1" customHeight="1" x14ac:dyDescent="0.25">
      <c r="A56" s="187">
        <v>9</v>
      </c>
      <c r="B56" s="26" t="s">
        <v>231</v>
      </c>
      <c r="C56" s="26">
        <v>0</v>
      </c>
      <c r="D56" s="51" t="s">
        <v>230</v>
      </c>
      <c r="E56" s="47" t="s">
        <v>212</v>
      </c>
      <c r="F56" s="77">
        <v>48.375</v>
      </c>
      <c r="G56" s="84">
        <v>0</v>
      </c>
      <c r="H56" s="84">
        <f>F56</f>
        <v>48.375</v>
      </c>
      <c r="I56" s="84">
        <v>0</v>
      </c>
      <c r="J56" s="77">
        <f>F56</f>
        <v>48.375</v>
      </c>
      <c r="K56" s="84">
        <v>0</v>
      </c>
      <c r="L56" s="84">
        <f>F56</f>
        <v>48.375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AO56" s="1" t="s">
        <v>38</v>
      </c>
      <c r="AP56" s="1"/>
      <c r="AQ56" s="1"/>
    </row>
    <row r="57" spans="1:47" ht="21.75" hidden="1" customHeight="1" x14ac:dyDescent="0.25">
      <c r="A57" s="212" t="s">
        <v>31</v>
      </c>
      <c r="B57" s="225"/>
      <c r="C57" s="43">
        <v>0</v>
      </c>
      <c r="D57" s="97"/>
      <c r="E57" s="47"/>
      <c r="F57" s="23">
        <f t="shared" ref="F57:AN57" si="4">F48+F49+F50+F51+F52+F53+F54+F55</f>
        <v>665.10739999999998</v>
      </c>
      <c r="G57" s="23">
        <f t="shared" si="4"/>
        <v>0</v>
      </c>
      <c r="H57" s="23">
        <f t="shared" si="4"/>
        <v>665.10739999999998</v>
      </c>
      <c r="I57" s="23">
        <f t="shared" si="4"/>
        <v>0</v>
      </c>
      <c r="J57" s="23">
        <f t="shared" si="4"/>
        <v>665.10739999999998</v>
      </c>
      <c r="K57" s="23">
        <f t="shared" si="4"/>
        <v>0</v>
      </c>
      <c r="L57" s="23">
        <f t="shared" si="4"/>
        <v>665.10739999999998</v>
      </c>
      <c r="M57" s="23">
        <f t="shared" si="4"/>
        <v>0</v>
      </c>
      <c r="N57" s="23">
        <f t="shared" si="4"/>
        <v>0</v>
      </c>
      <c r="O57" s="23">
        <f t="shared" si="4"/>
        <v>0</v>
      </c>
      <c r="P57" s="23">
        <f t="shared" si="4"/>
        <v>0</v>
      </c>
      <c r="Q57" s="23">
        <f t="shared" si="4"/>
        <v>0</v>
      </c>
      <c r="R57" s="23">
        <f t="shared" si="4"/>
        <v>0</v>
      </c>
      <c r="S57" s="23">
        <f t="shared" si="4"/>
        <v>0</v>
      </c>
      <c r="T57" s="23">
        <f t="shared" si="4"/>
        <v>0</v>
      </c>
      <c r="U57" s="23">
        <f t="shared" si="4"/>
        <v>0</v>
      </c>
      <c r="V57" s="23">
        <f t="shared" si="4"/>
        <v>0</v>
      </c>
      <c r="W57" s="23">
        <f t="shared" si="4"/>
        <v>0</v>
      </c>
      <c r="X57" s="23">
        <f t="shared" si="4"/>
        <v>0</v>
      </c>
      <c r="Y57" s="23">
        <f t="shared" si="4"/>
        <v>0</v>
      </c>
      <c r="Z57" s="23">
        <f t="shared" si="4"/>
        <v>0</v>
      </c>
      <c r="AA57" s="23">
        <f t="shared" si="4"/>
        <v>0</v>
      </c>
      <c r="AB57" s="23">
        <f t="shared" si="4"/>
        <v>0</v>
      </c>
      <c r="AC57" s="23">
        <f t="shared" si="4"/>
        <v>0</v>
      </c>
      <c r="AD57" s="23">
        <f t="shared" si="4"/>
        <v>0</v>
      </c>
      <c r="AE57" s="23">
        <f t="shared" si="4"/>
        <v>0</v>
      </c>
      <c r="AF57" s="23">
        <f t="shared" si="4"/>
        <v>0</v>
      </c>
      <c r="AG57" s="23">
        <f t="shared" si="4"/>
        <v>0</v>
      </c>
      <c r="AH57" s="23">
        <f t="shared" si="4"/>
        <v>0</v>
      </c>
      <c r="AI57" s="23">
        <f t="shared" si="4"/>
        <v>0</v>
      </c>
      <c r="AJ57" s="23">
        <f t="shared" si="4"/>
        <v>0</v>
      </c>
      <c r="AK57" s="23">
        <f t="shared" si="4"/>
        <v>0</v>
      </c>
      <c r="AL57" s="23">
        <f t="shared" si="4"/>
        <v>0</v>
      </c>
      <c r="AM57" s="23">
        <f t="shared" si="4"/>
        <v>0</v>
      </c>
      <c r="AN57" s="23">
        <f t="shared" si="4"/>
        <v>0</v>
      </c>
    </row>
    <row r="58" spans="1:47" ht="21.75" hidden="1" customHeight="1" x14ac:dyDescent="0.25">
      <c r="A58" s="32" t="s">
        <v>7</v>
      </c>
      <c r="B58" s="26"/>
      <c r="C58" s="26"/>
      <c r="D58" s="26"/>
      <c r="E58" s="47"/>
      <c r="F58" s="191"/>
      <c r="G58" s="88"/>
      <c r="H58" s="86"/>
      <c r="I58" s="66"/>
      <c r="J58" s="155"/>
      <c r="K58" s="88"/>
      <c r="L58" s="88"/>
      <c r="M58" s="66"/>
      <c r="N58" s="155"/>
      <c r="O58" s="86"/>
      <c r="P58" s="86"/>
      <c r="Q58" s="171"/>
    </row>
    <row r="59" spans="1:47" ht="21.75" hidden="1" customHeight="1" x14ac:dyDescent="0.25">
      <c r="A59" s="187"/>
      <c r="B59" s="26"/>
      <c r="C59" s="26"/>
      <c r="D59" s="51"/>
      <c r="E59" s="47"/>
      <c r="F59" s="23"/>
      <c r="G59" s="88"/>
      <c r="H59" s="88"/>
      <c r="I59" s="88"/>
      <c r="J59" s="23"/>
      <c r="K59" s="88"/>
      <c r="L59" s="88"/>
      <c r="M59" s="88"/>
      <c r="N59" s="88"/>
      <c r="O59" s="88"/>
      <c r="P59" s="88"/>
      <c r="Q59" s="88"/>
      <c r="AT59" s="1"/>
      <c r="AU59" s="1"/>
    </row>
    <row r="60" spans="1:47" ht="21.75" hidden="1" customHeight="1" x14ac:dyDescent="0.25">
      <c r="A60" s="187"/>
      <c r="B60" s="26"/>
      <c r="C60" s="26"/>
      <c r="D60" s="51"/>
      <c r="E60" s="47"/>
      <c r="F60" s="23"/>
      <c r="G60" s="88"/>
      <c r="H60" s="88"/>
      <c r="I60" s="88"/>
      <c r="J60" s="23"/>
      <c r="K60" s="88"/>
      <c r="L60" s="88"/>
      <c r="M60" s="88"/>
      <c r="N60" s="88"/>
      <c r="O60" s="88"/>
      <c r="P60" s="88"/>
      <c r="Q60" s="88"/>
      <c r="AT60" s="1"/>
      <c r="AU60" s="1"/>
    </row>
    <row r="61" spans="1:47" ht="21.75" hidden="1" customHeight="1" x14ac:dyDescent="0.25">
      <c r="A61" s="187"/>
      <c r="B61" s="26"/>
      <c r="C61" s="26"/>
      <c r="D61" s="51"/>
      <c r="E61" s="47"/>
      <c r="F61" s="23"/>
      <c r="G61" s="88"/>
      <c r="H61" s="88"/>
      <c r="I61" s="88"/>
      <c r="J61" s="23"/>
      <c r="K61" s="88"/>
      <c r="L61" s="88"/>
      <c r="M61" s="88"/>
      <c r="N61" s="88"/>
      <c r="O61" s="88"/>
      <c r="P61" s="88"/>
      <c r="Q61" s="88"/>
      <c r="AT61" s="1"/>
      <c r="AU61" s="1"/>
    </row>
    <row r="62" spans="1:47" ht="21.75" hidden="1" customHeight="1" x14ac:dyDescent="0.25">
      <c r="A62" s="187"/>
      <c r="B62" s="26"/>
      <c r="C62" s="62"/>
      <c r="D62" s="51"/>
      <c r="E62" s="47"/>
      <c r="F62" s="23"/>
      <c r="G62" s="88"/>
      <c r="H62" s="88"/>
      <c r="I62" s="88"/>
      <c r="J62" s="23"/>
      <c r="K62" s="88"/>
      <c r="L62" s="88"/>
      <c r="M62" s="88"/>
      <c r="N62" s="88"/>
      <c r="O62" s="88"/>
      <c r="P62" s="88"/>
      <c r="Q62" s="88"/>
      <c r="AT62" s="1"/>
      <c r="AU62" s="1"/>
    </row>
    <row r="63" spans="1:47" ht="21.75" hidden="1" customHeight="1" x14ac:dyDescent="0.25">
      <c r="A63" s="187"/>
      <c r="B63" s="26"/>
      <c r="C63" s="102"/>
      <c r="D63" s="51"/>
      <c r="E63" s="47"/>
      <c r="F63" s="23"/>
      <c r="G63" s="88"/>
      <c r="H63" s="88"/>
      <c r="I63" s="88"/>
      <c r="J63" s="23"/>
      <c r="K63" s="88"/>
      <c r="L63" s="88"/>
      <c r="M63" s="88"/>
      <c r="N63" s="88"/>
      <c r="O63" s="88"/>
      <c r="P63" s="88"/>
      <c r="Q63" s="88"/>
      <c r="AT63" s="1"/>
      <c r="AU63" s="1"/>
    </row>
    <row r="64" spans="1:47" ht="21.75" hidden="1" customHeight="1" x14ac:dyDescent="0.25">
      <c r="A64" s="187"/>
      <c r="B64" s="26"/>
      <c r="C64" s="26"/>
      <c r="D64" s="51"/>
      <c r="E64" s="47"/>
      <c r="F64" s="23"/>
      <c r="G64" s="88"/>
      <c r="H64" s="88"/>
      <c r="I64" s="88"/>
      <c r="J64" s="23"/>
      <c r="K64" s="88"/>
      <c r="L64" s="88"/>
      <c r="M64" s="88"/>
      <c r="N64" s="88"/>
      <c r="O64" s="88"/>
      <c r="P64" s="88"/>
      <c r="Q64" s="88"/>
      <c r="AT64" s="1"/>
      <c r="AU64" s="1"/>
    </row>
    <row r="65" spans="1:47" ht="21.75" hidden="1" customHeight="1" x14ac:dyDescent="0.25">
      <c r="A65" s="187"/>
      <c r="B65" s="26"/>
      <c r="C65" s="26"/>
      <c r="D65" s="51"/>
      <c r="E65" s="47"/>
      <c r="F65" s="23"/>
      <c r="G65" s="88"/>
      <c r="H65" s="88"/>
      <c r="I65" s="88"/>
      <c r="J65" s="23"/>
      <c r="K65" s="88"/>
      <c r="L65" s="88"/>
      <c r="M65" s="88"/>
      <c r="N65" s="88"/>
      <c r="O65" s="88"/>
      <c r="P65" s="88"/>
      <c r="Q65" s="88"/>
      <c r="AT65" s="1"/>
      <c r="AU65" s="1"/>
    </row>
    <row r="66" spans="1:47" ht="21.75" hidden="1" customHeight="1" x14ac:dyDescent="0.25">
      <c r="A66" s="187"/>
      <c r="B66" s="26"/>
      <c r="C66" s="26"/>
      <c r="D66" s="51"/>
      <c r="E66" s="47"/>
      <c r="F66" s="23"/>
      <c r="G66" s="88"/>
      <c r="H66" s="88"/>
      <c r="I66" s="88"/>
      <c r="J66" s="23"/>
      <c r="K66" s="88"/>
      <c r="L66" s="88"/>
      <c r="M66" s="88"/>
      <c r="N66" s="88"/>
      <c r="O66" s="88"/>
      <c r="P66" s="88"/>
      <c r="Q66" s="88"/>
      <c r="AT66" s="1"/>
      <c r="AU66" s="1"/>
    </row>
    <row r="67" spans="1:47" ht="66.75" hidden="1" customHeight="1" x14ac:dyDescent="0.25">
      <c r="A67" s="187" t="s">
        <v>21</v>
      </c>
      <c r="B67" s="26" t="s">
        <v>229</v>
      </c>
      <c r="C67" s="108">
        <v>0.53800000000000003</v>
      </c>
      <c r="D67" s="127" t="s">
        <v>228</v>
      </c>
      <c r="E67" s="127" t="s">
        <v>227</v>
      </c>
      <c r="F67" s="30">
        <f>G67+H67+I67</f>
        <v>571.33529999999996</v>
      </c>
      <c r="G67" s="105">
        <v>571.33529999999996</v>
      </c>
      <c r="H67" s="88">
        <v>0</v>
      </c>
      <c r="I67" s="88">
        <v>0</v>
      </c>
      <c r="J67" s="30">
        <f>K67+L67+M67</f>
        <v>571.33529999999996</v>
      </c>
      <c r="K67" s="105">
        <v>571.33529999999996</v>
      </c>
      <c r="L67" s="88">
        <v>0</v>
      </c>
      <c r="M67" s="88">
        <v>0</v>
      </c>
      <c r="N67" s="23">
        <f>O67+P67+Q67</f>
        <v>0</v>
      </c>
      <c r="O67" s="105">
        <v>0</v>
      </c>
      <c r="P67" s="88">
        <v>0</v>
      </c>
      <c r="Q67" s="88">
        <v>0</v>
      </c>
      <c r="AO67" s="1" t="s">
        <v>226</v>
      </c>
      <c r="AT67" s="1"/>
      <c r="AU67" s="1"/>
    </row>
    <row r="68" spans="1:47" ht="66.75" hidden="1" customHeight="1" x14ac:dyDescent="0.25">
      <c r="A68" s="187">
        <v>2</v>
      </c>
      <c r="B68" s="26" t="s">
        <v>225</v>
      </c>
      <c r="C68" s="108">
        <v>0</v>
      </c>
      <c r="D68" s="127" t="s">
        <v>224</v>
      </c>
      <c r="E68" s="127" t="s">
        <v>223</v>
      </c>
      <c r="F68" s="23">
        <v>53</v>
      </c>
      <c r="G68" s="188">
        <v>0</v>
      </c>
      <c r="H68" s="88">
        <f>F68</f>
        <v>53</v>
      </c>
      <c r="I68" s="88">
        <v>0</v>
      </c>
      <c r="J68" s="23">
        <v>53</v>
      </c>
      <c r="K68" s="188">
        <v>0</v>
      </c>
      <c r="L68" s="88">
        <f>J68</f>
        <v>53</v>
      </c>
      <c r="M68" s="88">
        <v>0</v>
      </c>
      <c r="N68" s="23">
        <v>0</v>
      </c>
      <c r="O68" s="188">
        <v>0</v>
      </c>
      <c r="P68" s="88">
        <v>0</v>
      </c>
      <c r="Q68" s="88">
        <v>0</v>
      </c>
      <c r="AO68" s="1" t="s">
        <v>62</v>
      </c>
      <c r="AT68" s="1"/>
      <c r="AU68" s="1"/>
    </row>
    <row r="69" spans="1:47" ht="66.75" hidden="1" customHeight="1" x14ac:dyDescent="0.25">
      <c r="A69" s="187">
        <v>3</v>
      </c>
      <c r="B69" s="26" t="s">
        <v>222</v>
      </c>
      <c r="C69" s="108">
        <v>0</v>
      </c>
      <c r="D69" s="127" t="s">
        <v>221</v>
      </c>
      <c r="E69" s="127" t="s">
        <v>220</v>
      </c>
      <c r="F69" s="23">
        <v>280</v>
      </c>
      <c r="G69" s="188">
        <v>0</v>
      </c>
      <c r="H69" s="88">
        <v>280</v>
      </c>
      <c r="I69" s="88">
        <v>0</v>
      </c>
      <c r="J69" s="23">
        <v>280</v>
      </c>
      <c r="K69" s="188">
        <v>0</v>
      </c>
      <c r="L69" s="88">
        <v>280</v>
      </c>
      <c r="M69" s="88">
        <v>0</v>
      </c>
      <c r="N69" s="23">
        <v>0</v>
      </c>
      <c r="O69" s="188">
        <v>0</v>
      </c>
      <c r="P69" s="88">
        <v>0</v>
      </c>
      <c r="Q69" s="88">
        <v>0</v>
      </c>
      <c r="AO69" s="1" t="s">
        <v>99</v>
      </c>
      <c r="AT69" s="1"/>
      <c r="AU69" s="1"/>
    </row>
    <row r="70" spans="1:47" ht="21.75" hidden="1" customHeight="1" x14ac:dyDescent="0.25">
      <c r="A70" s="212" t="s">
        <v>26</v>
      </c>
      <c r="B70" s="225"/>
      <c r="C70" s="45">
        <f>C68+C67</f>
        <v>0.53800000000000003</v>
      </c>
      <c r="D70" s="97"/>
      <c r="E70" s="47"/>
      <c r="F70" s="23">
        <f t="shared" ref="F70:Q70" si="5">F68+F67+F69</f>
        <v>904.33529999999996</v>
      </c>
      <c r="G70" s="23">
        <f t="shared" si="5"/>
        <v>571.33529999999996</v>
      </c>
      <c r="H70" s="23">
        <f t="shared" si="5"/>
        <v>333</v>
      </c>
      <c r="I70" s="23">
        <f t="shared" si="5"/>
        <v>0</v>
      </c>
      <c r="J70" s="23">
        <f t="shared" si="5"/>
        <v>904.33529999999996</v>
      </c>
      <c r="K70" s="23">
        <f t="shared" si="5"/>
        <v>571.33529999999996</v>
      </c>
      <c r="L70" s="23">
        <f t="shared" si="5"/>
        <v>333</v>
      </c>
      <c r="M70" s="23">
        <f t="shared" si="5"/>
        <v>0</v>
      </c>
      <c r="N70" s="23">
        <f t="shared" si="5"/>
        <v>0</v>
      </c>
      <c r="O70" s="23">
        <f t="shared" si="5"/>
        <v>0</v>
      </c>
      <c r="P70" s="23">
        <f t="shared" si="5"/>
        <v>0</v>
      </c>
      <c r="Q70" s="23">
        <f t="shared" si="5"/>
        <v>0</v>
      </c>
      <c r="R70" s="23">
        <f t="shared" ref="R70:AN70" si="6">R67</f>
        <v>0</v>
      </c>
      <c r="S70" s="23">
        <f t="shared" si="6"/>
        <v>0</v>
      </c>
      <c r="T70" s="23">
        <f t="shared" si="6"/>
        <v>0</v>
      </c>
      <c r="U70" s="23">
        <f t="shared" si="6"/>
        <v>0</v>
      </c>
      <c r="V70" s="23">
        <f t="shared" si="6"/>
        <v>0</v>
      </c>
      <c r="W70" s="23">
        <f t="shared" si="6"/>
        <v>0</v>
      </c>
      <c r="X70" s="23">
        <f t="shared" si="6"/>
        <v>0</v>
      </c>
      <c r="Y70" s="23">
        <f t="shared" si="6"/>
        <v>0</v>
      </c>
      <c r="Z70" s="23">
        <f t="shared" si="6"/>
        <v>0</v>
      </c>
      <c r="AA70" s="23">
        <f t="shared" si="6"/>
        <v>0</v>
      </c>
      <c r="AB70" s="23">
        <f t="shared" si="6"/>
        <v>0</v>
      </c>
      <c r="AC70" s="23">
        <f t="shared" si="6"/>
        <v>0</v>
      </c>
      <c r="AD70" s="23">
        <f t="shared" si="6"/>
        <v>0</v>
      </c>
      <c r="AE70" s="23">
        <f t="shared" si="6"/>
        <v>0</v>
      </c>
      <c r="AF70" s="23">
        <f t="shared" si="6"/>
        <v>0</v>
      </c>
      <c r="AG70" s="23">
        <f t="shared" si="6"/>
        <v>0</v>
      </c>
      <c r="AH70" s="23">
        <f t="shared" si="6"/>
        <v>0</v>
      </c>
      <c r="AI70" s="23">
        <f t="shared" si="6"/>
        <v>0</v>
      </c>
      <c r="AJ70" s="23">
        <f t="shared" si="6"/>
        <v>0</v>
      </c>
      <c r="AK70" s="23">
        <f t="shared" si="6"/>
        <v>0</v>
      </c>
      <c r="AL70" s="23">
        <f t="shared" si="6"/>
        <v>0</v>
      </c>
      <c r="AM70" s="23">
        <f t="shared" si="6"/>
        <v>0</v>
      </c>
      <c r="AN70" s="23">
        <f t="shared" si="6"/>
        <v>0</v>
      </c>
    </row>
    <row r="71" spans="1:47" ht="21.75" hidden="1" customHeight="1" x14ac:dyDescent="0.25">
      <c r="A71" s="32" t="s">
        <v>10</v>
      </c>
      <c r="B71" s="43"/>
      <c r="C71" s="44"/>
      <c r="D71" s="26"/>
      <c r="E71" s="26"/>
      <c r="F71" s="43"/>
      <c r="G71" s="44"/>
      <c r="H71" s="44"/>
      <c r="I71" s="44"/>
      <c r="J71" s="44"/>
      <c r="K71" s="44"/>
      <c r="L71" s="45"/>
      <c r="M71" s="44"/>
      <c r="N71" s="44"/>
      <c r="O71" s="44"/>
      <c r="P71" s="44"/>
      <c r="Q71" s="44"/>
    </row>
    <row r="72" spans="1:47" ht="21.75" hidden="1" customHeight="1" x14ac:dyDescent="0.25">
      <c r="A72" s="187"/>
      <c r="B72" s="26"/>
      <c r="C72" s="26"/>
      <c r="D72" s="51"/>
      <c r="E72" s="47"/>
      <c r="F72" s="23"/>
      <c r="G72" s="88"/>
      <c r="H72" s="88"/>
      <c r="I72" s="88"/>
      <c r="J72" s="23"/>
      <c r="K72" s="88"/>
      <c r="L72" s="88"/>
      <c r="M72" s="88"/>
      <c r="N72" s="88"/>
      <c r="O72" s="88"/>
      <c r="P72" s="88"/>
      <c r="Q72" s="88"/>
      <c r="AT72" s="1"/>
    </row>
    <row r="73" spans="1:47" ht="48" hidden="1" customHeight="1" x14ac:dyDescent="0.25">
      <c r="A73" s="187" t="s">
        <v>21</v>
      </c>
      <c r="B73" s="26" t="s">
        <v>219</v>
      </c>
      <c r="C73" s="26">
        <v>0</v>
      </c>
      <c r="D73" s="51" t="s">
        <v>218</v>
      </c>
      <c r="E73" s="47" t="s">
        <v>215</v>
      </c>
      <c r="F73" s="23">
        <v>78.885000000000005</v>
      </c>
      <c r="G73" s="88">
        <v>0</v>
      </c>
      <c r="H73" s="88">
        <f>F73</f>
        <v>78.885000000000005</v>
      </c>
      <c r="I73" s="88">
        <v>0</v>
      </c>
      <c r="J73" s="23">
        <f>L73</f>
        <v>78.885000000000005</v>
      </c>
      <c r="K73" s="88">
        <v>0</v>
      </c>
      <c r="L73" s="88">
        <v>78.885000000000005</v>
      </c>
      <c r="M73" s="88">
        <v>0</v>
      </c>
      <c r="N73" s="88">
        <v>0</v>
      </c>
      <c r="O73" s="88">
        <v>0</v>
      </c>
      <c r="P73" s="88">
        <v>0</v>
      </c>
      <c r="Q73" s="88">
        <v>0</v>
      </c>
      <c r="AO73" s="1" t="s">
        <v>182</v>
      </c>
      <c r="AT73" s="1"/>
    </row>
    <row r="74" spans="1:47" ht="48" hidden="1" customHeight="1" x14ac:dyDescent="0.25">
      <c r="A74" s="123" t="s">
        <v>53</v>
      </c>
      <c r="B74" s="26" t="s">
        <v>217</v>
      </c>
      <c r="C74" s="26">
        <v>0</v>
      </c>
      <c r="D74" s="51" t="s">
        <v>216</v>
      </c>
      <c r="E74" s="47" t="s">
        <v>215</v>
      </c>
      <c r="F74" s="23">
        <v>585.20000000000005</v>
      </c>
      <c r="G74" s="88">
        <v>0</v>
      </c>
      <c r="H74" s="88">
        <f>F74</f>
        <v>585.20000000000005</v>
      </c>
      <c r="I74" s="88">
        <v>0</v>
      </c>
      <c r="J74" s="23">
        <f>F74</f>
        <v>585.20000000000005</v>
      </c>
      <c r="K74" s="88">
        <v>0</v>
      </c>
      <c r="L74" s="88">
        <f>H74</f>
        <v>585.20000000000005</v>
      </c>
      <c r="M74" s="88">
        <v>0</v>
      </c>
      <c r="N74" s="88">
        <v>0</v>
      </c>
      <c r="O74" s="88">
        <v>0</v>
      </c>
      <c r="P74" s="88">
        <v>0</v>
      </c>
      <c r="Q74" s="88">
        <v>0</v>
      </c>
      <c r="AO74" s="1" t="s">
        <v>182</v>
      </c>
      <c r="AQ74" s="1">
        <f>492+93.2</f>
        <v>585.20000000000005</v>
      </c>
      <c r="AT74" s="1"/>
    </row>
    <row r="75" spans="1:47" ht="48" hidden="1" customHeight="1" x14ac:dyDescent="0.25">
      <c r="A75" s="187">
        <v>3</v>
      </c>
      <c r="B75" s="26" t="s">
        <v>214</v>
      </c>
      <c r="C75" s="26">
        <v>0</v>
      </c>
      <c r="D75" s="51" t="s">
        <v>213</v>
      </c>
      <c r="E75" s="47" t="s">
        <v>212</v>
      </c>
      <c r="F75" s="23">
        <v>40.069000000000003</v>
      </c>
      <c r="G75" s="88">
        <v>0</v>
      </c>
      <c r="H75" s="88">
        <v>40.069000000000003</v>
      </c>
      <c r="I75" s="88">
        <v>0</v>
      </c>
      <c r="J75" s="23">
        <v>40.069000000000003</v>
      </c>
      <c r="K75" s="88">
        <v>0</v>
      </c>
      <c r="L75" s="88">
        <v>40.069000000000003</v>
      </c>
      <c r="M75" s="88">
        <v>0</v>
      </c>
      <c r="N75" s="88">
        <v>0</v>
      </c>
      <c r="O75" s="88">
        <v>0</v>
      </c>
      <c r="P75" s="88">
        <v>0</v>
      </c>
      <c r="Q75" s="88">
        <v>0</v>
      </c>
      <c r="AO75" s="1" t="s">
        <v>73</v>
      </c>
      <c r="AT75" s="1"/>
    </row>
    <row r="76" spans="1:47" ht="21.75" hidden="1" customHeight="1" x14ac:dyDescent="0.25">
      <c r="A76" s="212" t="s">
        <v>211</v>
      </c>
      <c r="B76" s="225"/>
      <c r="C76" s="45">
        <f>C72+C74+C75</f>
        <v>0</v>
      </c>
      <c r="D76" s="97"/>
      <c r="E76" s="26"/>
      <c r="F76" s="23">
        <f t="shared" ref="F76:AN76" si="7">F74+F73+F75</f>
        <v>704.154</v>
      </c>
      <c r="G76" s="23">
        <f t="shared" si="7"/>
        <v>0</v>
      </c>
      <c r="H76" s="23">
        <f t="shared" si="7"/>
        <v>704.154</v>
      </c>
      <c r="I76" s="23">
        <f t="shared" si="7"/>
        <v>0</v>
      </c>
      <c r="J76" s="23">
        <f t="shared" si="7"/>
        <v>704.154</v>
      </c>
      <c r="K76" s="23">
        <f t="shared" si="7"/>
        <v>0</v>
      </c>
      <c r="L76" s="23">
        <f t="shared" si="7"/>
        <v>704.154</v>
      </c>
      <c r="M76" s="23">
        <f t="shared" si="7"/>
        <v>0</v>
      </c>
      <c r="N76" s="23">
        <f t="shared" si="7"/>
        <v>0</v>
      </c>
      <c r="O76" s="23">
        <f t="shared" si="7"/>
        <v>0</v>
      </c>
      <c r="P76" s="23">
        <f t="shared" si="7"/>
        <v>0</v>
      </c>
      <c r="Q76" s="23">
        <f t="shared" si="7"/>
        <v>0</v>
      </c>
      <c r="R76" s="23">
        <f t="shared" si="7"/>
        <v>0</v>
      </c>
      <c r="S76" s="23">
        <f t="shared" si="7"/>
        <v>0</v>
      </c>
      <c r="T76" s="23">
        <f t="shared" si="7"/>
        <v>0</v>
      </c>
      <c r="U76" s="23">
        <f t="shared" si="7"/>
        <v>0</v>
      </c>
      <c r="V76" s="23">
        <f t="shared" si="7"/>
        <v>0</v>
      </c>
      <c r="W76" s="23">
        <f t="shared" si="7"/>
        <v>0</v>
      </c>
      <c r="X76" s="23">
        <f t="shared" si="7"/>
        <v>0</v>
      </c>
      <c r="Y76" s="23">
        <f t="shared" si="7"/>
        <v>0</v>
      </c>
      <c r="Z76" s="23">
        <f t="shared" si="7"/>
        <v>0</v>
      </c>
      <c r="AA76" s="23">
        <f t="shared" si="7"/>
        <v>0</v>
      </c>
      <c r="AB76" s="23">
        <f t="shared" si="7"/>
        <v>0</v>
      </c>
      <c r="AC76" s="23">
        <f t="shared" si="7"/>
        <v>0</v>
      </c>
      <c r="AD76" s="23">
        <f t="shared" si="7"/>
        <v>0</v>
      </c>
      <c r="AE76" s="23">
        <f t="shared" si="7"/>
        <v>0</v>
      </c>
      <c r="AF76" s="23">
        <f t="shared" si="7"/>
        <v>0</v>
      </c>
      <c r="AG76" s="23">
        <f t="shared" si="7"/>
        <v>0</v>
      </c>
      <c r="AH76" s="23">
        <f t="shared" si="7"/>
        <v>0</v>
      </c>
      <c r="AI76" s="23">
        <f t="shared" si="7"/>
        <v>0</v>
      </c>
      <c r="AJ76" s="23">
        <f t="shared" si="7"/>
        <v>0</v>
      </c>
      <c r="AK76" s="23">
        <f t="shared" si="7"/>
        <v>0</v>
      </c>
      <c r="AL76" s="23">
        <f t="shared" si="7"/>
        <v>0</v>
      </c>
      <c r="AM76" s="23">
        <f t="shared" si="7"/>
        <v>0</v>
      </c>
      <c r="AN76" s="23">
        <f t="shared" si="7"/>
        <v>0</v>
      </c>
    </row>
    <row r="77" spans="1:47" ht="21.75" hidden="1" customHeight="1" x14ac:dyDescent="0.25">
      <c r="A77" s="32" t="s">
        <v>5</v>
      </c>
      <c r="B77" s="26"/>
      <c r="C77" s="26"/>
      <c r="D77" s="26"/>
      <c r="E77" s="47"/>
      <c r="F77" s="23"/>
      <c r="G77" s="88"/>
      <c r="H77" s="86"/>
      <c r="I77" s="66"/>
      <c r="J77" s="23"/>
      <c r="K77" s="88"/>
      <c r="L77" s="88"/>
      <c r="M77" s="66"/>
      <c r="N77" s="23"/>
      <c r="O77" s="88"/>
      <c r="P77" s="86"/>
      <c r="Q77" s="86"/>
    </row>
    <row r="78" spans="1:47" ht="49.5" hidden="1" customHeight="1" x14ac:dyDescent="0.25">
      <c r="A78" s="187" t="s">
        <v>21</v>
      </c>
      <c r="B78" s="26" t="s">
        <v>208</v>
      </c>
      <c r="C78" s="108">
        <v>0</v>
      </c>
      <c r="D78" s="127" t="s">
        <v>210</v>
      </c>
      <c r="E78" s="127" t="s">
        <v>193</v>
      </c>
      <c r="F78" s="23">
        <f>G78+H78+I78</f>
        <v>355.58906000000002</v>
      </c>
      <c r="G78" s="105">
        <v>355.58906000000002</v>
      </c>
      <c r="H78" s="88">
        <v>0</v>
      </c>
      <c r="I78" s="88">
        <v>0</v>
      </c>
      <c r="J78" s="23">
        <f>K78+L78+M78</f>
        <v>355.58906000000002</v>
      </c>
      <c r="K78" s="105">
        <v>355.58906000000002</v>
      </c>
      <c r="L78" s="88">
        <v>0</v>
      </c>
      <c r="M78" s="88">
        <v>0</v>
      </c>
      <c r="N78" s="23">
        <f>O78+P78+Q78</f>
        <v>0</v>
      </c>
      <c r="O78" s="105">
        <v>0</v>
      </c>
      <c r="P78" s="88">
        <v>0</v>
      </c>
      <c r="Q78" s="88">
        <v>0</v>
      </c>
      <c r="AO78" s="1" t="s">
        <v>209</v>
      </c>
    </row>
    <row r="79" spans="1:47" ht="66" hidden="1" customHeight="1" x14ac:dyDescent="0.25">
      <c r="A79" s="187" t="s">
        <v>53</v>
      </c>
      <c r="B79" s="26" t="s">
        <v>208</v>
      </c>
      <c r="C79" s="26">
        <v>0</v>
      </c>
      <c r="D79" s="127" t="s">
        <v>207</v>
      </c>
      <c r="E79" s="190" t="s">
        <v>141</v>
      </c>
      <c r="F79" s="23">
        <f>G79+H79+I79</f>
        <v>8.3806499999999993</v>
      </c>
      <c r="G79" s="88">
        <v>0</v>
      </c>
      <c r="H79" s="88">
        <v>0</v>
      </c>
      <c r="I79" s="189">
        <v>8.3806499999999993</v>
      </c>
      <c r="J79" s="23">
        <f>K79+L79+M79</f>
        <v>8.3806499999999993</v>
      </c>
      <c r="K79" s="88">
        <v>0</v>
      </c>
      <c r="L79" s="88">
        <v>0</v>
      </c>
      <c r="M79" s="189">
        <v>8.3806499999999993</v>
      </c>
      <c r="N79" s="23">
        <f>O79+P79+Q79</f>
        <v>0</v>
      </c>
      <c r="O79" s="88">
        <v>0</v>
      </c>
      <c r="P79" s="88">
        <v>0</v>
      </c>
      <c r="Q79" s="189">
        <v>0</v>
      </c>
      <c r="AO79" s="1" t="s">
        <v>140</v>
      </c>
    </row>
    <row r="80" spans="1:47" ht="21.75" hidden="1" customHeight="1" x14ac:dyDescent="0.25">
      <c r="A80" s="187"/>
      <c r="B80" s="26"/>
      <c r="C80" s="26"/>
      <c r="D80" s="51"/>
      <c r="E80" s="47"/>
      <c r="F80" s="23"/>
      <c r="G80" s="88"/>
      <c r="H80" s="88"/>
      <c r="I80" s="132"/>
      <c r="J80" s="23"/>
      <c r="K80" s="88"/>
      <c r="L80" s="88"/>
      <c r="M80" s="88"/>
      <c r="N80" s="23"/>
      <c r="O80" s="88"/>
      <c r="P80" s="86"/>
      <c r="Q80" s="86"/>
    </row>
    <row r="81" spans="1:45" ht="21.75" hidden="1" customHeight="1" x14ac:dyDescent="0.25">
      <c r="A81" s="187"/>
      <c r="B81" s="26"/>
      <c r="C81" s="26"/>
      <c r="D81" s="51"/>
      <c r="E81" s="47"/>
      <c r="F81" s="23"/>
      <c r="G81" s="88"/>
      <c r="H81" s="88"/>
      <c r="I81" s="132"/>
      <c r="J81" s="23"/>
      <c r="K81" s="88"/>
      <c r="L81" s="88"/>
      <c r="M81" s="88"/>
      <c r="N81" s="23"/>
      <c r="O81" s="88"/>
      <c r="P81" s="86"/>
      <c r="Q81" s="86"/>
    </row>
    <row r="82" spans="1:45" ht="21.75" hidden="1" customHeight="1" x14ac:dyDescent="0.25">
      <c r="A82" s="212" t="s">
        <v>109</v>
      </c>
      <c r="B82" s="213"/>
      <c r="C82" s="45">
        <f>C79+C78</f>
        <v>0</v>
      </c>
      <c r="D82" s="54"/>
      <c r="E82" s="47"/>
      <c r="F82" s="30">
        <f t="shared" ref="F82:AN82" si="8">F81+F80+F79+F78</f>
        <v>363.96971000000002</v>
      </c>
      <c r="G82" s="30">
        <f t="shared" si="8"/>
        <v>355.58906000000002</v>
      </c>
      <c r="H82" s="30">
        <f t="shared" si="8"/>
        <v>0</v>
      </c>
      <c r="I82" s="30">
        <f t="shared" si="8"/>
        <v>8.3806499999999993</v>
      </c>
      <c r="J82" s="30">
        <f t="shared" si="8"/>
        <v>363.96971000000002</v>
      </c>
      <c r="K82" s="30">
        <f t="shared" si="8"/>
        <v>355.58906000000002</v>
      </c>
      <c r="L82" s="30">
        <f t="shared" si="8"/>
        <v>0</v>
      </c>
      <c r="M82" s="30">
        <f t="shared" si="8"/>
        <v>8.3806499999999993</v>
      </c>
      <c r="N82" s="30">
        <f t="shared" si="8"/>
        <v>0</v>
      </c>
      <c r="O82" s="30">
        <f t="shared" si="8"/>
        <v>0</v>
      </c>
      <c r="P82" s="30">
        <f t="shared" si="8"/>
        <v>0</v>
      </c>
      <c r="Q82" s="30">
        <f t="shared" si="8"/>
        <v>0</v>
      </c>
      <c r="R82" s="30">
        <f t="shared" si="8"/>
        <v>0</v>
      </c>
      <c r="S82" s="30">
        <f t="shared" si="8"/>
        <v>0</v>
      </c>
      <c r="T82" s="30">
        <f t="shared" si="8"/>
        <v>0</v>
      </c>
      <c r="U82" s="30">
        <f t="shared" si="8"/>
        <v>0</v>
      </c>
      <c r="V82" s="30">
        <f t="shared" si="8"/>
        <v>0</v>
      </c>
      <c r="W82" s="30">
        <f t="shared" si="8"/>
        <v>0</v>
      </c>
      <c r="X82" s="30">
        <f t="shared" si="8"/>
        <v>0</v>
      </c>
      <c r="Y82" s="30">
        <f t="shared" si="8"/>
        <v>0</v>
      </c>
      <c r="Z82" s="30">
        <f t="shared" si="8"/>
        <v>0</v>
      </c>
      <c r="AA82" s="30">
        <f t="shared" si="8"/>
        <v>0</v>
      </c>
      <c r="AB82" s="30">
        <f t="shared" si="8"/>
        <v>0</v>
      </c>
      <c r="AC82" s="30">
        <f t="shared" si="8"/>
        <v>0</v>
      </c>
      <c r="AD82" s="30">
        <f t="shared" si="8"/>
        <v>0</v>
      </c>
      <c r="AE82" s="30">
        <f t="shared" si="8"/>
        <v>0</v>
      </c>
      <c r="AF82" s="30">
        <f t="shared" si="8"/>
        <v>0</v>
      </c>
      <c r="AG82" s="30">
        <f t="shared" si="8"/>
        <v>0</v>
      </c>
      <c r="AH82" s="30">
        <f t="shared" si="8"/>
        <v>0</v>
      </c>
      <c r="AI82" s="30">
        <f t="shared" si="8"/>
        <v>0</v>
      </c>
      <c r="AJ82" s="30">
        <f t="shared" si="8"/>
        <v>0</v>
      </c>
      <c r="AK82" s="30">
        <f t="shared" si="8"/>
        <v>0</v>
      </c>
      <c r="AL82" s="30">
        <f t="shared" si="8"/>
        <v>0</v>
      </c>
      <c r="AM82" s="30">
        <f t="shared" si="8"/>
        <v>0</v>
      </c>
      <c r="AN82" s="30">
        <f t="shared" si="8"/>
        <v>0</v>
      </c>
    </row>
    <row r="83" spans="1:45" ht="21.75" hidden="1" customHeight="1" x14ac:dyDescent="0.25">
      <c r="A83" s="32" t="s">
        <v>2</v>
      </c>
      <c r="B83" s="126"/>
      <c r="C83" s="44"/>
      <c r="D83" s="51"/>
      <c r="E83" s="26"/>
      <c r="F83" s="23"/>
      <c r="G83" s="88"/>
      <c r="H83" s="86"/>
      <c r="I83" s="66"/>
      <c r="J83" s="23"/>
      <c r="K83" s="88"/>
      <c r="L83" s="88"/>
      <c r="M83" s="66"/>
      <c r="N83" s="23"/>
      <c r="O83" s="88"/>
      <c r="P83" s="86"/>
      <c r="Q83" s="86"/>
    </row>
    <row r="84" spans="1:45" ht="21.75" hidden="1" customHeight="1" x14ac:dyDescent="0.25">
      <c r="A84" s="26"/>
      <c r="B84" s="70"/>
      <c r="C84" s="66"/>
      <c r="D84" s="51"/>
      <c r="E84" s="26"/>
      <c r="F84" s="23"/>
      <c r="G84" s="88"/>
      <c r="H84" s="86"/>
      <c r="I84" s="66"/>
      <c r="J84" s="23"/>
      <c r="K84" s="88"/>
      <c r="L84" s="88"/>
      <c r="M84" s="66"/>
      <c r="N84" s="23"/>
      <c r="O84" s="88"/>
      <c r="P84" s="86"/>
      <c r="Q84" s="86"/>
    </row>
    <row r="85" spans="1:45" ht="44.25" hidden="1" customHeight="1" x14ac:dyDescent="0.25">
      <c r="A85" s="187" t="s">
        <v>21</v>
      </c>
      <c r="B85" s="26" t="s">
        <v>206</v>
      </c>
      <c r="C85" s="108">
        <v>8.4000000000000005E-2</v>
      </c>
      <c r="D85" s="127" t="s">
        <v>205</v>
      </c>
      <c r="E85" s="127" t="s">
        <v>152</v>
      </c>
      <c r="F85" s="30">
        <v>115.30031</v>
      </c>
      <c r="G85" s="105">
        <v>0</v>
      </c>
      <c r="H85" s="122">
        <f>F85</f>
        <v>115.30031</v>
      </c>
      <c r="I85" s="122">
        <v>0</v>
      </c>
      <c r="J85" s="30">
        <f>F85</f>
        <v>115.30031</v>
      </c>
      <c r="K85" s="105">
        <f>F85</f>
        <v>115.30031</v>
      </c>
      <c r="L85" s="122">
        <v>0</v>
      </c>
      <c r="M85" s="122">
        <v>0</v>
      </c>
      <c r="N85" s="30">
        <f>O85+P85+Q85</f>
        <v>0</v>
      </c>
      <c r="O85" s="105">
        <v>0</v>
      </c>
      <c r="P85" s="122">
        <v>0</v>
      </c>
      <c r="Q85" s="122">
        <v>0</v>
      </c>
      <c r="AO85" s="1" t="s">
        <v>204</v>
      </c>
    </row>
    <row r="86" spans="1:45" ht="21.75" hidden="1" customHeight="1" x14ac:dyDescent="0.25">
      <c r="A86" s="217" t="s">
        <v>16</v>
      </c>
      <c r="B86" s="218"/>
      <c r="C86" s="45">
        <f>C85</f>
        <v>8.4000000000000005E-2</v>
      </c>
      <c r="D86" s="54"/>
      <c r="E86" s="26"/>
      <c r="F86" s="30">
        <f t="shared" ref="F86:Q86" si="9">F85</f>
        <v>115.30031</v>
      </c>
      <c r="G86" s="30">
        <f t="shared" si="9"/>
        <v>0</v>
      </c>
      <c r="H86" s="30">
        <f t="shared" si="9"/>
        <v>115.30031</v>
      </c>
      <c r="I86" s="30">
        <f t="shared" si="9"/>
        <v>0</v>
      </c>
      <c r="J86" s="30">
        <f t="shared" si="9"/>
        <v>115.30031</v>
      </c>
      <c r="K86" s="30">
        <f t="shared" si="9"/>
        <v>115.30031</v>
      </c>
      <c r="L86" s="30">
        <f t="shared" si="9"/>
        <v>0</v>
      </c>
      <c r="M86" s="30">
        <f t="shared" si="9"/>
        <v>0</v>
      </c>
      <c r="N86" s="30">
        <f t="shared" si="9"/>
        <v>0</v>
      </c>
      <c r="O86" s="30">
        <f t="shared" si="9"/>
        <v>0</v>
      </c>
      <c r="P86" s="30">
        <f t="shared" si="9"/>
        <v>0</v>
      </c>
      <c r="Q86" s="30">
        <f t="shared" si="9"/>
        <v>0</v>
      </c>
      <c r="R86" s="30" t="e">
        <f>#REF!</f>
        <v>#REF!</v>
      </c>
      <c r="S86" s="30" t="e">
        <f>#REF!</f>
        <v>#REF!</v>
      </c>
      <c r="T86" s="30" t="e">
        <f>#REF!</f>
        <v>#REF!</v>
      </c>
      <c r="U86" s="30" t="e">
        <f>#REF!</f>
        <v>#REF!</v>
      </c>
      <c r="V86" s="30" t="e">
        <f>#REF!</f>
        <v>#REF!</v>
      </c>
      <c r="W86" s="30" t="e">
        <f>#REF!</f>
        <v>#REF!</v>
      </c>
      <c r="X86" s="30" t="e">
        <f>#REF!</f>
        <v>#REF!</v>
      </c>
      <c r="Y86" s="30" t="e">
        <f>#REF!</f>
        <v>#REF!</v>
      </c>
      <c r="Z86" s="30" t="e">
        <f>#REF!</f>
        <v>#REF!</v>
      </c>
      <c r="AA86" s="30" t="e">
        <f>#REF!</f>
        <v>#REF!</v>
      </c>
      <c r="AB86" s="30" t="e">
        <f>#REF!</f>
        <v>#REF!</v>
      </c>
      <c r="AC86" s="30" t="e">
        <f>#REF!</f>
        <v>#REF!</v>
      </c>
      <c r="AD86" s="30" t="e">
        <f>#REF!</f>
        <v>#REF!</v>
      </c>
      <c r="AE86" s="30" t="e">
        <f>#REF!</f>
        <v>#REF!</v>
      </c>
      <c r="AF86" s="30" t="e">
        <f>#REF!</f>
        <v>#REF!</v>
      </c>
      <c r="AG86" s="30" t="e">
        <f>#REF!</f>
        <v>#REF!</v>
      </c>
      <c r="AH86" s="30" t="e">
        <f>#REF!</f>
        <v>#REF!</v>
      </c>
      <c r="AI86" s="30" t="e">
        <f>#REF!</f>
        <v>#REF!</v>
      </c>
      <c r="AJ86" s="30" t="e">
        <f>#REF!</f>
        <v>#REF!</v>
      </c>
      <c r="AK86" s="30" t="e">
        <f>#REF!</f>
        <v>#REF!</v>
      </c>
      <c r="AL86" s="30" t="e">
        <f>#REF!</f>
        <v>#REF!</v>
      </c>
      <c r="AM86" s="30" t="e">
        <f>#REF!</f>
        <v>#REF!</v>
      </c>
      <c r="AN86" s="30" t="e">
        <f>#REF!</f>
        <v>#REF!</v>
      </c>
    </row>
    <row r="87" spans="1:45" ht="21.75" hidden="1" customHeight="1" x14ac:dyDescent="0.25">
      <c r="A87" s="32" t="s">
        <v>11</v>
      </c>
      <c r="B87" s="26"/>
      <c r="C87" s="26"/>
      <c r="D87" s="26"/>
      <c r="E87" s="26"/>
      <c r="F87" s="23"/>
      <c r="G87" s="88"/>
      <c r="H87" s="86"/>
      <c r="I87" s="66"/>
      <c r="J87" s="23"/>
      <c r="K87" s="88"/>
      <c r="L87" s="88"/>
      <c r="M87" s="66"/>
      <c r="N87" s="23"/>
      <c r="O87" s="88"/>
      <c r="P87" s="86"/>
      <c r="Q87" s="86"/>
    </row>
    <row r="88" spans="1:45" ht="58.5" hidden="1" customHeight="1" x14ac:dyDescent="0.25">
      <c r="A88" s="187" t="s">
        <v>21</v>
      </c>
      <c r="B88" s="26" t="s">
        <v>202</v>
      </c>
      <c r="C88" s="108">
        <v>4.0000000000000001E-3</v>
      </c>
      <c r="D88" s="127" t="s">
        <v>203</v>
      </c>
      <c r="E88" s="127" t="s">
        <v>200</v>
      </c>
      <c r="F88" s="23">
        <f>G88+H88+I88</f>
        <v>24.050999999999998</v>
      </c>
      <c r="G88" s="105">
        <v>0</v>
      </c>
      <c r="H88" s="88">
        <v>0</v>
      </c>
      <c r="I88" s="88">
        <v>24.050999999999998</v>
      </c>
      <c r="J88" s="23">
        <f>K88+L88+M88</f>
        <v>24.050999999999998</v>
      </c>
      <c r="K88" s="105">
        <v>0</v>
      </c>
      <c r="L88" s="88">
        <v>0</v>
      </c>
      <c r="M88" s="88">
        <f>I88</f>
        <v>24.050999999999998</v>
      </c>
      <c r="N88" s="23">
        <f>O88+P88+Q88</f>
        <v>0</v>
      </c>
      <c r="O88" s="105">
        <v>0</v>
      </c>
      <c r="P88" s="88">
        <v>0</v>
      </c>
      <c r="Q88" s="88">
        <v>0</v>
      </c>
      <c r="AO88" s="1" t="s">
        <v>199</v>
      </c>
    </row>
    <row r="89" spans="1:45" ht="58.5" hidden="1" customHeight="1" x14ac:dyDescent="0.25">
      <c r="A89" s="187" t="s">
        <v>53</v>
      </c>
      <c r="B89" s="26" t="s">
        <v>202</v>
      </c>
      <c r="C89" s="108">
        <v>4.0000000000000001E-3</v>
      </c>
      <c r="D89" s="127" t="s">
        <v>201</v>
      </c>
      <c r="E89" s="127" t="s">
        <v>200</v>
      </c>
      <c r="F89" s="23">
        <f>G89+H89+I89</f>
        <v>15.282999999999999</v>
      </c>
      <c r="G89" s="105">
        <v>0</v>
      </c>
      <c r="H89" s="88">
        <v>0</v>
      </c>
      <c r="I89" s="88">
        <v>15.282999999999999</v>
      </c>
      <c r="J89" s="23">
        <f>K89+L89+M89</f>
        <v>15.282999999999999</v>
      </c>
      <c r="K89" s="105">
        <v>0</v>
      </c>
      <c r="L89" s="88">
        <v>0</v>
      </c>
      <c r="M89" s="88">
        <v>15.282999999999999</v>
      </c>
      <c r="N89" s="23">
        <f>O89+P89+Q89</f>
        <v>0</v>
      </c>
      <c r="O89" s="105">
        <v>0</v>
      </c>
      <c r="P89" s="88">
        <v>0</v>
      </c>
      <c r="Q89" s="88">
        <v>0</v>
      </c>
      <c r="AO89" s="1" t="s">
        <v>199</v>
      </c>
    </row>
    <row r="90" spans="1:45" ht="58.5" hidden="1" customHeight="1" x14ac:dyDescent="0.25">
      <c r="A90" s="187" t="s">
        <v>72</v>
      </c>
      <c r="B90" s="26"/>
      <c r="C90" s="108"/>
      <c r="D90" s="128"/>
      <c r="E90" s="127"/>
      <c r="F90" s="23"/>
      <c r="G90" s="188">
        <v>0</v>
      </c>
      <c r="H90" s="88">
        <f>F90</f>
        <v>0</v>
      </c>
      <c r="I90" s="88">
        <v>0</v>
      </c>
      <c r="J90" s="23"/>
      <c r="K90" s="188">
        <v>0</v>
      </c>
      <c r="L90" s="88">
        <f>J90</f>
        <v>0</v>
      </c>
      <c r="M90" s="88">
        <v>0</v>
      </c>
      <c r="N90" s="23">
        <v>0</v>
      </c>
      <c r="O90" s="188">
        <v>0</v>
      </c>
      <c r="P90" s="88">
        <v>0</v>
      </c>
      <c r="Q90" s="88">
        <v>0</v>
      </c>
    </row>
    <row r="91" spans="1:45" ht="21.75" hidden="1" customHeight="1" x14ac:dyDescent="0.25">
      <c r="A91" s="217" t="s">
        <v>22</v>
      </c>
      <c r="B91" s="218"/>
      <c r="C91" s="60">
        <f>C89+C88+C90</f>
        <v>8.0000000000000002E-3</v>
      </c>
      <c r="D91" s="54"/>
      <c r="E91" s="26"/>
      <c r="F91" s="30">
        <f t="shared" ref="F91:AN91" si="10">F89+F88+F90</f>
        <v>39.333999999999996</v>
      </c>
      <c r="G91" s="30">
        <f t="shared" si="10"/>
        <v>0</v>
      </c>
      <c r="H91" s="30">
        <f t="shared" si="10"/>
        <v>0</v>
      </c>
      <c r="I91" s="30">
        <f t="shared" si="10"/>
        <v>39.333999999999996</v>
      </c>
      <c r="J91" s="30">
        <f t="shared" si="10"/>
        <v>39.333999999999996</v>
      </c>
      <c r="K91" s="30">
        <f t="shared" si="10"/>
        <v>0</v>
      </c>
      <c r="L91" s="30">
        <f t="shared" si="10"/>
        <v>0</v>
      </c>
      <c r="M91" s="30">
        <f t="shared" si="10"/>
        <v>39.333999999999996</v>
      </c>
      <c r="N91" s="30">
        <f t="shared" si="10"/>
        <v>0</v>
      </c>
      <c r="O91" s="30">
        <f t="shared" si="10"/>
        <v>0</v>
      </c>
      <c r="P91" s="30">
        <f t="shared" si="10"/>
        <v>0</v>
      </c>
      <c r="Q91" s="30">
        <f t="shared" si="10"/>
        <v>0</v>
      </c>
      <c r="R91" s="30">
        <f t="shared" si="10"/>
        <v>0</v>
      </c>
      <c r="S91" s="30">
        <f t="shared" si="10"/>
        <v>0</v>
      </c>
      <c r="T91" s="30">
        <f t="shared" si="10"/>
        <v>0</v>
      </c>
      <c r="U91" s="30">
        <f t="shared" si="10"/>
        <v>0</v>
      </c>
      <c r="V91" s="30">
        <f t="shared" si="10"/>
        <v>0</v>
      </c>
      <c r="W91" s="30">
        <f t="shared" si="10"/>
        <v>0</v>
      </c>
      <c r="X91" s="30">
        <f t="shared" si="10"/>
        <v>0</v>
      </c>
      <c r="Y91" s="30">
        <f t="shared" si="10"/>
        <v>0</v>
      </c>
      <c r="Z91" s="30">
        <f t="shared" si="10"/>
        <v>0</v>
      </c>
      <c r="AA91" s="30">
        <f t="shared" si="10"/>
        <v>0</v>
      </c>
      <c r="AB91" s="30">
        <f t="shared" si="10"/>
        <v>0</v>
      </c>
      <c r="AC91" s="30">
        <f t="shared" si="10"/>
        <v>0</v>
      </c>
      <c r="AD91" s="30">
        <f t="shared" si="10"/>
        <v>0</v>
      </c>
      <c r="AE91" s="30">
        <f t="shared" si="10"/>
        <v>0</v>
      </c>
      <c r="AF91" s="30">
        <f t="shared" si="10"/>
        <v>0</v>
      </c>
      <c r="AG91" s="30">
        <f t="shared" si="10"/>
        <v>0</v>
      </c>
      <c r="AH91" s="30">
        <f t="shared" si="10"/>
        <v>0</v>
      </c>
      <c r="AI91" s="30">
        <f t="shared" si="10"/>
        <v>0</v>
      </c>
      <c r="AJ91" s="30">
        <f t="shared" si="10"/>
        <v>0</v>
      </c>
      <c r="AK91" s="30">
        <f t="shared" si="10"/>
        <v>0</v>
      </c>
      <c r="AL91" s="30">
        <f t="shared" si="10"/>
        <v>0</v>
      </c>
      <c r="AM91" s="30">
        <f t="shared" si="10"/>
        <v>0</v>
      </c>
      <c r="AN91" s="30">
        <f t="shared" si="10"/>
        <v>0</v>
      </c>
    </row>
    <row r="92" spans="1:45" ht="21.75" hidden="1" customHeight="1" x14ac:dyDescent="0.25">
      <c r="A92" s="32" t="s">
        <v>3</v>
      </c>
      <c r="B92" s="26"/>
      <c r="C92" s="26"/>
      <c r="D92" s="26"/>
      <c r="E92" s="47"/>
      <c r="F92" s="23"/>
      <c r="G92" s="88"/>
      <c r="H92" s="86"/>
      <c r="I92" s="66"/>
      <c r="J92" s="23"/>
      <c r="K92" s="88"/>
      <c r="L92" s="88"/>
      <c r="M92" s="66"/>
      <c r="N92" s="23"/>
      <c r="O92" s="88"/>
      <c r="P92" s="86"/>
      <c r="Q92" s="86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Q92" s="1" t="s">
        <v>198</v>
      </c>
      <c r="AR92" t="s">
        <v>198</v>
      </c>
      <c r="AS92" t="s">
        <v>197</v>
      </c>
    </row>
    <row r="93" spans="1:45" ht="21.75" hidden="1" customHeight="1" x14ac:dyDescent="0.25">
      <c r="A93" s="124"/>
      <c r="B93" s="26"/>
      <c r="C93" s="26"/>
      <c r="D93" s="51"/>
      <c r="E93" s="47"/>
      <c r="F93" s="23"/>
      <c r="G93" s="88"/>
      <c r="H93" s="86"/>
      <c r="I93" s="132"/>
      <c r="J93" s="23"/>
      <c r="K93" s="88"/>
      <c r="L93" s="88"/>
      <c r="M93" s="132"/>
      <c r="N93" s="23"/>
      <c r="O93" s="88"/>
      <c r="P93" s="86"/>
      <c r="Q93" s="86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</row>
    <row r="94" spans="1:45" ht="47.25" hidden="1" customHeight="1" x14ac:dyDescent="0.25">
      <c r="A94" s="52" t="s">
        <v>21</v>
      </c>
      <c r="B94" s="26" t="s">
        <v>195</v>
      </c>
      <c r="C94" s="26">
        <v>5.5E-2</v>
      </c>
      <c r="D94" s="51" t="s">
        <v>196</v>
      </c>
      <c r="E94" s="47" t="s">
        <v>193</v>
      </c>
      <c r="F94" s="23">
        <v>123.892</v>
      </c>
      <c r="G94" s="88">
        <v>0</v>
      </c>
      <c r="H94" s="88">
        <f>F94</f>
        <v>123.892</v>
      </c>
      <c r="I94" s="132">
        <v>0</v>
      </c>
      <c r="J94" s="23">
        <v>123.892</v>
      </c>
      <c r="K94" s="88">
        <v>0</v>
      </c>
      <c r="L94" s="88">
        <f>J94</f>
        <v>123.892</v>
      </c>
      <c r="M94" s="132">
        <v>0</v>
      </c>
      <c r="N94" s="23">
        <v>0</v>
      </c>
      <c r="O94" s="88">
        <v>0</v>
      </c>
      <c r="P94" s="86">
        <v>0</v>
      </c>
      <c r="Q94" s="86">
        <v>0</v>
      </c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1" t="s">
        <v>62</v>
      </c>
      <c r="AQ94" s="1">
        <v>31476</v>
      </c>
      <c r="AR94">
        <v>92416</v>
      </c>
      <c r="AS94">
        <f>AR94+AQ94</f>
        <v>123892</v>
      </c>
    </row>
    <row r="95" spans="1:45" ht="47.25" hidden="1" customHeight="1" x14ac:dyDescent="0.25">
      <c r="A95" s="52" t="s">
        <v>53</v>
      </c>
      <c r="B95" s="26" t="s">
        <v>195</v>
      </c>
      <c r="C95" s="26">
        <v>0.185</v>
      </c>
      <c r="D95" s="51" t="s">
        <v>194</v>
      </c>
      <c r="E95" s="47" t="s">
        <v>193</v>
      </c>
      <c r="F95" s="77">
        <v>220.01859999999999</v>
      </c>
      <c r="G95" s="84">
        <v>0</v>
      </c>
      <c r="H95" s="84">
        <f>F95</f>
        <v>220.01859999999999</v>
      </c>
      <c r="I95" s="132">
        <v>0</v>
      </c>
      <c r="J95" s="77">
        <v>220.01859999999999</v>
      </c>
      <c r="K95" s="84">
        <v>0</v>
      </c>
      <c r="L95" s="84">
        <f>J95</f>
        <v>220.01859999999999</v>
      </c>
      <c r="M95" s="132">
        <v>0</v>
      </c>
      <c r="N95" s="23">
        <v>0</v>
      </c>
      <c r="O95" s="88">
        <v>0</v>
      </c>
      <c r="P95" s="86">
        <v>0</v>
      </c>
      <c r="Q95" s="86">
        <v>0</v>
      </c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1" t="s">
        <v>62</v>
      </c>
    </row>
    <row r="96" spans="1:45" ht="21.75" hidden="1" customHeight="1" x14ac:dyDescent="0.25">
      <c r="A96" s="217" t="s">
        <v>192</v>
      </c>
      <c r="B96" s="218"/>
      <c r="C96" s="44">
        <f>C95+C94</f>
        <v>0.24</v>
      </c>
      <c r="D96" s="54"/>
      <c r="E96" s="26"/>
      <c r="F96" s="30">
        <f t="shared" ref="F96:Q96" si="11">F94+F95</f>
        <v>343.91059999999999</v>
      </c>
      <c r="G96" s="30">
        <f t="shared" si="11"/>
        <v>0</v>
      </c>
      <c r="H96" s="30">
        <f t="shared" si="11"/>
        <v>343.91059999999999</v>
      </c>
      <c r="I96" s="30">
        <f t="shared" si="11"/>
        <v>0</v>
      </c>
      <c r="J96" s="30">
        <f t="shared" si="11"/>
        <v>343.91059999999999</v>
      </c>
      <c r="K96" s="30">
        <f t="shared" si="11"/>
        <v>0</v>
      </c>
      <c r="L96" s="30">
        <f t="shared" si="11"/>
        <v>343.91059999999999</v>
      </c>
      <c r="M96" s="30">
        <f t="shared" si="11"/>
        <v>0</v>
      </c>
      <c r="N96" s="30">
        <f t="shared" si="11"/>
        <v>0</v>
      </c>
      <c r="O96" s="30">
        <f t="shared" si="11"/>
        <v>0</v>
      </c>
      <c r="P96" s="30">
        <f t="shared" si="11"/>
        <v>0</v>
      </c>
      <c r="Q96" s="30">
        <f t="shared" si="11"/>
        <v>0</v>
      </c>
      <c r="R96" s="30">
        <f t="shared" ref="R96:AN96" si="12">R93</f>
        <v>0</v>
      </c>
      <c r="S96" s="30">
        <f t="shared" si="12"/>
        <v>0</v>
      </c>
      <c r="T96" s="30">
        <f t="shared" si="12"/>
        <v>0</v>
      </c>
      <c r="U96" s="30">
        <f t="shared" si="12"/>
        <v>0</v>
      </c>
      <c r="V96" s="30">
        <f t="shared" si="12"/>
        <v>0</v>
      </c>
      <c r="W96" s="30">
        <f t="shared" si="12"/>
        <v>0</v>
      </c>
      <c r="X96" s="30">
        <f t="shared" si="12"/>
        <v>0</v>
      </c>
      <c r="Y96" s="30">
        <f t="shared" si="12"/>
        <v>0</v>
      </c>
      <c r="Z96" s="30">
        <f t="shared" si="12"/>
        <v>0</v>
      </c>
      <c r="AA96" s="30">
        <f t="shared" si="12"/>
        <v>0</v>
      </c>
      <c r="AB96" s="30">
        <f t="shared" si="12"/>
        <v>0</v>
      </c>
      <c r="AC96" s="30">
        <f t="shared" si="12"/>
        <v>0</v>
      </c>
      <c r="AD96" s="30">
        <f t="shared" si="12"/>
        <v>0</v>
      </c>
      <c r="AE96" s="30">
        <f t="shared" si="12"/>
        <v>0</v>
      </c>
      <c r="AF96" s="30">
        <f t="shared" si="12"/>
        <v>0</v>
      </c>
      <c r="AG96" s="30">
        <f t="shared" si="12"/>
        <v>0</v>
      </c>
      <c r="AH96" s="30">
        <f t="shared" si="12"/>
        <v>0</v>
      </c>
      <c r="AI96" s="30">
        <f t="shared" si="12"/>
        <v>0</v>
      </c>
      <c r="AJ96" s="30">
        <f t="shared" si="12"/>
        <v>0</v>
      </c>
      <c r="AK96" s="30">
        <f t="shared" si="12"/>
        <v>0</v>
      </c>
      <c r="AL96" s="30">
        <f t="shared" si="12"/>
        <v>0</v>
      </c>
      <c r="AM96" s="30">
        <f t="shared" si="12"/>
        <v>0</v>
      </c>
      <c r="AN96" s="30">
        <f t="shared" si="12"/>
        <v>0</v>
      </c>
    </row>
    <row r="97" spans="1:41" ht="21.75" customHeight="1" x14ac:dyDescent="0.25">
      <c r="A97" s="217" t="s">
        <v>15</v>
      </c>
      <c r="B97" s="224"/>
      <c r="C97" s="23">
        <f>C57+C31</f>
        <v>0</v>
      </c>
      <c r="D97" s="26"/>
      <c r="E97" s="26"/>
      <c r="F97" s="30">
        <f t="shared" ref="F97:AN97" si="13">F55+F31</f>
        <v>3126.2384400000001</v>
      </c>
      <c r="G97" s="30">
        <f t="shared" si="13"/>
        <v>2923.6924899999999</v>
      </c>
      <c r="H97" s="30">
        <f t="shared" si="13"/>
        <v>202.54595</v>
      </c>
      <c r="I97" s="30">
        <f t="shared" si="13"/>
        <v>0</v>
      </c>
      <c r="J97" s="30">
        <f t="shared" si="13"/>
        <v>3126.2384400000001</v>
      </c>
      <c r="K97" s="30">
        <f t="shared" si="13"/>
        <v>2923.6924899999999</v>
      </c>
      <c r="L97" s="30">
        <f t="shared" si="13"/>
        <v>202.54595</v>
      </c>
      <c r="M97" s="30">
        <f t="shared" si="13"/>
        <v>0</v>
      </c>
      <c r="N97" s="30">
        <f t="shared" si="13"/>
        <v>0</v>
      </c>
      <c r="O97" s="30">
        <f t="shared" si="13"/>
        <v>0</v>
      </c>
      <c r="P97" s="30">
        <f t="shared" si="13"/>
        <v>0</v>
      </c>
      <c r="Q97" s="30">
        <f t="shared" si="13"/>
        <v>0</v>
      </c>
      <c r="R97" s="30">
        <f t="shared" si="13"/>
        <v>0</v>
      </c>
      <c r="S97" s="30">
        <f t="shared" si="13"/>
        <v>0</v>
      </c>
      <c r="T97" s="30">
        <f t="shared" si="13"/>
        <v>0</v>
      </c>
      <c r="U97" s="30">
        <f t="shared" si="13"/>
        <v>0</v>
      </c>
      <c r="V97" s="30">
        <f t="shared" si="13"/>
        <v>0</v>
      </c>
      <c r="W97" s="30">
        <f t="shared" si="13"/>
        <v>0</v>
      </c>
      <c r="X97" s="30">
        <f t="shared" si="13"/>
        <v>0</v>
      </c>
      <c r="Y97" s="30">
        <f t="shared" si="13"/>
        <v>0</v>
      </c>
      <c r="Z97" s="30">
        <f t="shared" si="13"/>
        <v>0</v>
      </c>
      <c r="AA97" s="30">
        <f t="shared" si="13"/>
        <v>0</v>
      </c>
      <c r="AB97" s="30">
        <f t="shared" si="13"/>
        <v>0</v>
      </c>
      <c r="AC97" s="30">
        <f t="shared" si="13"/>
        <v>0</v>
      </c>
      <c r="AD97" s="30">
        <f t="shared" si="13"/>
        <v>0</v>
      </c>
      <c r="AE97" s="30">
        <f t="shared" si="13"/>
        <v>0</v>
      </c>
      <c r="AF97" s="30">
        <f t="shared" si="13"/>
        <v>0</v>
      </c>
      <c r="AG97" s="30">
        <f t="shared" si="13"/>
        <v>0</v>
      </c>
      <c r="AH97" s="30">
        <f t="shared" si="13"/>
        <v>0</v>
      </c>
      <c r="AI97" s="30">
        <f t="shared" si="13"/>
        <v>0</v>
      </c>
      <c r="AJ97" s="30">
        <f t="shared" si="13"/>
        <v>0</v>
      </c>
      <c r="AK97" s="30">
        <f t="shared" si="13"/>
        <v>0</v>
      </c>
      <c r="AL97" s="30">
        <f t="shared" si="13"/>
        <v>0</v>
      </c>
      <c r="AM97" s="30">
        <f t="shared" si="13"/>
        <v>0</v>
      </c>
      <c r="AN97" s="30">
        <f t="shared" si="13"/>
        <v>0</v>
      </c>
    </row>
    <row r="98" spans="1:41" ht="21.75" hidden="1" customHeight="1" x14ac:dyDescent="0.25">
      <c r="A98" s="226" t="s">
        <v>191</v>
      </c>
      <c r="B98" s="227"/>
      <c r="C98" s="227"/>
      <c r="D98" s="227"/>
      <c r="E98" s="227"/>
      <c r="F98" s="227"/>
      <c r="G98" s="227"/>
      <c r="H98" s="227"/>
      <c r="I98" s="227"/>
      <c r="J98" s="227"/>
      <c r="K98" s="227"/>
      <c r="L98" s="227"/>
      <c r="M98" s="227"/>
      <c r="N98" s="227"/>
      <c r="O98" s="227"/>
      <c r="P98" s="227"/>
      <c r="Q98" s="228"/>
    </row>
    <row r="99" spans="1:41" ht="21.75" hidden="1" customHeight="1" x14ac:dyDescent="0.25">
      <c r="A99" s="29" t="s">
        <v>4</v>
      </c>
      <c r="B99" s="26"/>
      <c r="C99" s="26"/>
      <c r="D99" s="26"/>
      <c r="E99" s="26"/>
      <c r="F99" s="43"/>
      <c r="G99" s="26"/>
      <c r="H99" s="26"/>
      <c r="I99" s="66"/>
      <c r="J99" s="44"/>
      <c r="K99" s="66"/>
      <c r="L99" s="60"/>
      <c r="M99" s="66"/>
      <c r="N99" s="72"/>
      <c r="O99" s="67"/>
      <c r="P99" s="71"/>
      <c r="Q99" s="130"/>
    </row>
    <row r="100" spans="1:41" ht="21.75" hidden="1" customHeight="1" x14ac:dyDescent="0.25">
      <c r="A100" s="123"/>
      <c r="B100" s="26"/>
      <c r="C100" s="26"/>
      <c r="D100" s="26"/>
      <c r="E100" s="47"/>
      <c r="F100" s="184"/>
      <c r="G100" s="185"/>
      <c r="H100" s="185"/>
      <c r="I100" s="132"/>
      <c r="J100" s="155"/>
      <c r="K100" s="132"/>
      <c r="L100" s="186"/>
      <c r="M100" s="132"/>
      <c r="N100" s="134"/>
      <c r="O100" s="133"/>
      <c r="P100" s="140"/>
      <c r="Q100" s="69"/>
    </row>
    <row r="101" spans="1:41" ht="21.75" hidden="1" customHeight="1" x14ac:dyDescent="0.25">
      <c r="A101" s="123"/>
      <c r="B101" s="26"/>
      <c r="C101" s="26"/>
      <c r="D101" s="26"/>
      <c r="E101" s="47"/>
      <c r="F101" s="184"/>
      <c r="G101" s="185"/>
      <c r="H101" s="185"/>
      <c r="I101" s="132"/>
      <c r="J101" s="155"/>
      <c r="K101" s="132"/>
      <c r="L101" s="186"/>
      <c r="M101" s="132"/>
      <c r="N101" s="134"/>
      <c r="O101" s="133"/>
      <c r="P101" s="140"/>
      <c r="Q101" s="69"/>
    </row>
    <row r="102" spans="1:41" ht="21.75" hidden="1" customHeight="1" x14ac:dyDescent="0.25">
      <c r="A102" s="187"/>
      <c r="B102" s="26"/>
      <c r="C102" s="40"/>
      <c r="D102" s="26"/>
      <c r="E102" s="47"/>
      <c r="F102" s="184"/>
      <c r="G102" s="185"/>
      <c r="H102" s="185"/>
      <c r="I102" s="132"/>
      <c r="J102" s="155"/>
      <c r="K102" s="132"/>
      <c r="L102" s="186"/>
      <c r="M102" s="132"/>
      <c r="N102" s="134"/>
      <c r="O102" s="133"/>
      <c r="P102" s="140"/>
      <c r="Q102" s="185"/>
    </row>
    <row r="103" spans="1:41" ht="21.75" hidden="1" customHeight="1" x14ac:dyDescent="0.25">
      <c r="A103" s="212" t="s">
        <v>23</v>
      </c>
      <c r="B103" s="213"/>
      <c r="C103" s="97"/>
      <c r="D103" s="54"/>
      <c r="E103" s="47"/>
      <c r="F103" s="23">
        <f t="shared" ref="F103:AN103" si="14">F101+F100+F102</f>
        <v>0</v>
      </c>
      <c r="G103" s="23">
        <f t="shared" si="14"/>
        <v>0</v>
      </c>
      <c r="H103" s="23">
        <f t="shared" si="14"/>
        <v>0</v>
      </c>
      <c r="I103" s="23">
        <f t="shared" si="14"/>
        <v>0</v>
      </c>
      <c r="J103" s="23">
        <f t="shared" si="14"/>
        <v>0</v>
      </c>
      <c r="K103" s="23">
        <f t="shared" si="14"/>
        <v>0</v>
      </c>
      <c r="L103" s="23">
        <f t="shared" si="14"/>
        <v>0</v>
      </c>
      <c r="M103" s="23">
        <f t="shared" si="14"/>
        <v>0</v>
      </c>
      <c r="N103" s="23">
        <f t="shared" si="14"/>
        <v>0</v>
      </c>
      <c r="O103" s="23">
        <f t="shared" si="14"/>
        <v>0</v>
      </c>
      <c r="P103" s="23">
        <f t="shared" si="14"/>
        <v>0</v>
      </c>
      <c r="Q103" s="23">
        <f t="shared" si="14"/>
        <v>0</v>
      </c>
      <c r="R103" s="23">
        <f t="shared" si="14"/>
        <v>0</v>
      </c>
      <c r="S103" s="23">
        <f t="shared" si="14"/>
        <v>0</v>
      </c>
      <c r="T103" s="23">
        <f t="shared" si="14"/>
        <v>0</v>
      </c>
      <c r="U103" s="23">
        <f t="shared" si="14"/>
        <v>0</v>
      </c>
      <c r="V103" s="23">
        <f t="shared" si="14"/>
        <v>0</v>
      </c>
      <c r="W103" s="23">
        <f t="shared" si="14"/>
        <v>0</v>
      </c>
      <c r="X103" s="23">
        <f t="shared" si="14"/>
        <v>0</v>
      </c>
      <c r="Y103" s="23">
        <f t="shared" si="14"/>
        <v>0</v>
      </c>
      <c r="Z103" s="23">
        <f t="shared" si="14"/>
        <v>0</v>
      </c>
      <c r="AA103" s="23">
        <f t="shared" si="14"/>
        <v>0</v>
      </c>
      <c r="AB103" s="23">
        <f t="shared" si="14"/>
        <v>0</v>
      </c>
      <c r="AC103" s="23">
        <f t="shared" si="14"/>
        <v>0</v>
      </c>
      <c r="AD103" s="23">
        <f t="shared" si="14"/>
        <v>0</v>
      </c>
      <c r="AE103" s="23">
        <f t="shared" si="14"/>
        <v>0</v>
      </c>
      <c r="AF103" s="23">
        <f t="shared" si="14"/>
        <v>0</v>
      </c>
      <c r="AG103" s="23">
        <f t="shared" si="14"/>
        <v>0</v>
      </c>
      <c r="AH103" s="23">
        <f t="shared" si="14"/>
        <v>0</v>
      </c>
      <c r="AI103" s="23">
        <f t="shared" si="14"/>
        <v>0</v>
      </c>
      <c r="AJ103" s="23">
        <f t="shared" si="14"/>
        <v>0</v>
      </c>
      <c r="AK103" s="23">
        <f t="shared" si="14"/>
        <v>0</v>
      </c>
      <c r="AL103" s="23">
        <f t="shared" si="14"/>
        <v>0</v>
      </c>
      <c r="AM103" s="23">
        <f t="shared" si="14"/>
        <v>0</v>
      </c>
      <c r="AN103" s="23">
        <f t="shared" si="14"/>
        <v>0</v>
      </c>
    </row>
    <row r="104" spans="1:41" ht="21.75" hidden="1" customHeight="1" x14ac:dyDescent="0.25">
      <c r="A104" s="29" t="s">
        <v>1</v>
      </c>
      <c r="B104" s="26"/>
      <c r="C104" s="26"/>
      <c r="D104" s="26"/>
      <c r="E104" s="47"/>
      <c r="F104" s="74"/>
      <c r="G104" s="47"/>
      <c r="H104" s="47"/>
      <c r="I104" s="66"/>
      <c r="J104" s="44"/>
      <c r="K104" s="66"/>
      <c r="L104" s="60"/>
      <c r="M104" s="66"/>
      <c r="N104" s="72"/>
      <c r="O104" s="67"/>
      <c r="P104" s="71"/>
      <c r="Q104" s="130"/>
    </row>
    <row r="105" spans="1:41" ht="57.75" hidden="1" customHeight="1" x14ac:dyDescent="0.25">
      <c r="A105" s="123">
        <v>1</v>
      </c>
      <c r="B105" s="40" t="s">
        <v>190</v>
      </c>
      <c r="C105" s="26">
        <v>0</v>
      </c>
      <c r="D105" s="40" t="s">
        <v>189</v>
      </c>
      <c r="E105" s="26" t="s">
        <v>137</v>
      </c>
      <c r="F105" s="184">
        <f>G105+H105+I105</f>
        <v>19.544</v>
      </c>
      <c r="G105" s="132">
        <v>0</v>
      </c>
      <c r="H105" s="141">
        <v>19.544</v>
      </c>
      <c r="I105" s="132">
        <v>0</v>
      </c>
      <c r="J105" s="184">
        <f>K105+L105+M105</f>
        <v>19.544</v>
      </c>
      <c r="K105" s="132">
        <v>0</v>
      </c>
      <c r="L105" s="141">
        <v>19.544</v>
      </c>
      <c r="M105" s="132">
        <v>0</v>
      </c>
      <c r="N105" s="134">
        <v>0</v>
      </c>
      <c r="O105" s="133">
        <v>0</v>
      </c>
      <c r="P105" s="140">
        <v>0</v>
      </c>
      <c r="Q105" s="69">
        <v>0</v>
      </c>
      <c r="AO105" s="1" t="s">
        <v>34</v>
      </c>
    </row>
    <row r="106" spans="1:41" ht="54" hidden="1" customHeight="1" x14ac:dyDescent="0.25">
      <c r="A106" s="123">
        <v>2</v>
      </c>
      <c r="B106" s="40" t="s">
        <v>188</v>
      </c>
      <c r="C106" s="26">
        <v>0</v>
      </c>
      <c r="D106" s="40" t="s">
        <v>187</v>
      </c>
      <c r="E106" s="26" t="s">
        <v>137</v>
      </c>
      <c r="F106" s="184">
        <f>G106+H106+I106</f>
        <v>11.486000000000001</v>
      </c>
      <c r="G106" s="132">
        <v>0</v>
      </c>
      <c r="H106" s="141">
        <v>11.486000000000001</v>
      </c>
      <c r="I106" s="132">
        <v>0</v>
      </c>
      <c r="J106" s="184">
        <f>K106+L106+M106</f>
        <v>11.486000000000001</v>
      </c>
      <c r="K106" s="132">
        <v>0</v>
      </c>
      <c r="L106" s="141">
        <v>11.486000000000001</v>
      </c>
      <c r="M106" s="132">
        <v>0</v>
      </c>
      <c r="N106" s="134">
        <v>0</v>
      </c>
      <c r="O106" s="133">
        <v>0</v>
      </c>
      <c r="P106" s="140">
        <v>0</v>
      </c>
      <c r="Q106" s="69">
        <v>0</v>
      </c>
      <c r="AO106" s="1" t="s">
        <v>34</v>
      </c>
    </row>
    <row r="107" spans="1:41" ht="21.75" hidden="1" customHeight="1" x14ac:dyDescent="0.25">
      <c r="A107" s="217" t="s">
        <v>31</v>
      </c>
      <c r="B107" s="218"/>
      <c r="C107" s="43">
        <f>C106+C105</f>
        <v>0</v>
      </c>
      <c r="D107" s="97"/>
      <c r="E107" s="47"/>
      <c r="F107" s="23">
        <f t="shared" ref="F107:AN107" si="15">F106+F105</f>
        <v>31.03</v>
      </c>
      <c r="G107" s="23">
        <f t="shared" si="15"/>
        <v>0</v>
      </c>
      <c r="H107" s="23">
        <f t="shared" si="15"/>
        <v>31.03</v>
      </c>
      <c r="I107" s="23">
        <f t="shared" si="15"/>
        <v>0</v>
      </c>
      <c r="J107" s="23">
        <f t="shared" si="15"/>
        <v>31.03</v>
      </c>
      <c r="K107" s="23">
        <f t="shared" si="15"/>
        <v>0</v>
      </c>
      <c r="L107" s="23">
        <f t="shared" si="15"/>
        <v>31.03</v>
      </c>
      <c r="M107" s="23">
        <f t="shared" si="15"/>
        <v>0</v>
      </c>
      <c r="N107" s="23">
        <f t="shared" si="15"/>
        <v>0</v>
      </c>
      <c r="O107" s="23">
        <f t="shared" si="15"/>
        <v>0</v>
      </c>
      <c r="P107" s="23">
        <f t="shared" si="15"/>
        <v>0</v>
      </c>
      <c r="Q107" s="23">
        <f t="shared" si="15"/>
        <v>0</v>
      </c>
      <c r="R107" s="23">
        <f t="shared" si="15"/>
        <v>0</v>
      </c>
      <c r="S107" s="23">
        <f t="shared" si="15"/>
        <v>0</v>
      </c>
      <c r="T107" s="23">
        <f t="shared" si="15"/>
        <v>0</v>
      </c>
      <c r="U107" s="23">
        <f t="shared" si="15"/>
        <v>0</v>
      </c>
      <c r="V107" s="23">
        <f t="shared" si="15"/>
        <v>0</v>
      </c>
      <c r="W107" s="23">
        <f t="shared" si="15"/>
        <v>0</v>
      </c>
      <c r="X107" s="23">
        <f t="shared" si="15"/>
        <v>0</v>
      </c>
      <c r="Y107" s="23">
        <f t="shared" si="15"/>
        <v>0</v>
      </c>
      <c r="Z107" s="23">
        <f t="shared" si="15"/>
        <v>0</v>
      </c>
      <c r="AA107" s="23">
        <f t="shared" si="15"/>
        <v>0</v>
      </c>
      <c r="AB107" s="23">
        <f t="shared" si="15"/>
        <v>0</v>
      </c>
      <c r="AC107" s="23">
        <f t="shared" si="15"/>
        <v>0</v>
      </c>
      <c r="AD107" s="23">
        <f t="shared" si="15"/>
        <v>0</v>
      </c>
      <c r="AE107" s="23">
        <f t="shared" si="15"/>
        <v>0</v>
      </c>
      <c r="AF107" s="23">
        <f t="shared" si="15"/>
        <v>0</v>
      </c>
      <c r="AG107" s="23">
        <f t="shared" si="15"/>
        <v>0</v>
      </c>
      <c r="AH107" s="23">
        <f t="shared" si="15"/>
        <v>0</v>
      </c>
      <c r="AI107" s="23">
        <f t="shared" si="15"/>
        <v>0</v>
      </c>
      <c r="AJ107" s="23">
        <f t="shared" si="15"/>
        <v>0</v>
      </c>
      <c r="AK107" s="23">
        <f t="shared" si="15"/>
        <v>0</v>
      </c>
      <c r="AL107" s="23">
        <f t="shared" si="15"/>
        <v>0</v>
      </c>
      <c r="AM107" s="23">
        <f t="shared" si="15"/>
        <v>0</v>
      </c>
      <c r="AN107" s="23">
        <f t="shared" si="15"/>
        <v>0</v>
      </c>
    </row>
    <row r="108" spans="1:41" ht="21.75" hidden="1" customHeight="1" x14ac:dyDescent="0.25">
      <c r="A108" s="29" t="s">
        <v>6</v>
      </c>
      <c r="B108" s="26"/>
      <c r="C108" s="26"/>
      <c r="D108" s="26"/>
      <c r="E108" s="47"/>
      <c r="F108" s="74"/>
      <c r="G108" s="47"/>
      <c r="H108" s="47"/>
      <c r="I108" s="66"/>
      <c r="J108" s="44"/>
      <c r="K108" s="66"/>
      <c r="L108" s="60"/>
      <c r="M108" s="66"/>
      <c r="N108" s="72"/>
      <c r="O108" s="67"/>
      <c r="P108" s="71"/>
      <c r="Q108" s="130"/>
    </row>
    <row r="109" spans="1:41" ht="21.75" hidden="1" customHeight="1" x14ac:dyDescent="0.25">
      <c r="A109" s="26"/>
      <c r="B109" s="26"/>
      <c r="C109" s="26"/>
      <c r="D109" s="26"/>
      <c r="E109" s="47"/>
      <c r="F109" s="23"/>
      <c r="G109" s="66"/>
      <c r="H109" s="66"/>
      <c r="I109" s="66"/>
      <c r="J109" s="23"/>
      <c r="K109" s="66"/>
      <c r="L109" s="60"/>
      <c r="M109" s="66"/>
      <c r="N109" s="23"/>
      <c r="O109" s="67"/>
      <c r="P109" s="71"/>
      <c r="Q109" s="69"/>
    </row>
    <row r="110" spans="1:41" ht="21.75" hidden="1" customHeight="1" x14ac:dyDescent="0.25">
      <c r="A110" s="170"/>
      <c r="B110" s="26"/>
      <c r="C110" s="170"/>
      <c r="D110" s="170"/>
      <c r="E110" s="169"/>
      <c r="F110" s="181"/>
      <c r="G110" s="182"/>
      <c r="H110" s="182"/>
      <c r="I110" s="182"/>
      <c r="J110" s="181"/>
      <c r="K110" s="182"/>
      <c r="L110" s="183"/>
      <c r="M110" s="182"/>
      <c r="N110" s="181"/>
      <c r="O110" s="180"/>
      <c r="P110" s="179"/>
      <c r="Q110" s="178"/>
    </row>
    <row r="111" spans="1:41" ht="21.75" hidden="1" customHeight="1" x14ac:dyDescent="0.25">
      <c r="A111" s="26"/>
      <c r="B111" s="26"/>
      <c r="C111" s="26"/>
      <c r="D111" s="170"/>
      <c r="E111" s="169"/>
      <c r="F111" s="45"/>
      <c r="G111" s="66"/>
      <c r="H111" s="66"/>
      <c r="I111" s="66"/>
      <c r="J111" s="45"/>
      <c r="K111" s="66"/>
      <c r="L111" s="60"/>
      <c r="M111" s="66"/>
      <c r="N111" s="45"/>
      <c r="O111" s="66"/>
      <c r="P111" s="69"/>
      <c r="Q111" s="69"/>
      <c r="R111" s="130"/>
      <c r="S111" s="130"/>
      <c r="T111" s="130"/>
      <c r="U111" s="130"/>
      <c r="V111" s="130"/>
      <c r="W111" s="130"/>
      <c r="X111" s="130"/>
      <c r="Y111" s="130"/>
      <c r="Z111" s="130"/>
      <c r="AA111" s="130"/>
      <c r="AB111" s="130"/>
      <c r="AC111" s="130"/>
      <c r="AD111" s="130"/>
      <c r="AE111" s="130"/>
      <c r="AF111" s="130"/>
      <c r="AG111" s="130"/>
      <c r="AH111" s="130"/>
      <c r="AI111" s="130"/>
      <c r="AJ111" s="130"/>
      <c r="AK111" s="130"/>
      <c r="AL111" s="130"/>
      <c r="AM111" s="130"/>
      <c r="AN111" s="130"/>
    </row>
    <row r="112" spans="1:41" ht="21.75" hidden="1" customHeight="1" x14ac:dyDescent="0.25">
      <c r="A112" s="26"/>
      <c r="B112" s="26"/>
      <c r="C112" s="26"/>
      <c r="D112" s="170"/>
      <c r="E112" s="169"/>
      <c r="F112" s="45"/>
      <c r="G112" s="66"/>
      <c r="H112" s="66"/>
      <c r="I112" s="66"/>
      <c r="J112" s="45"/>
      <c r="K112" s="66"/>
      <c r="L112" s="60"/>
      <c r="M112" s="66"/>
      <c r="N112" s="45"/>
      <c r="O112" s="66"/>
      <c r="P112" s="69"/>
      <c r="Q112" s="69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30"/>
      <c r="AF112" s="130"/>
      <c r="AG112" s="130"/>
      <c r="AH112" s="130"/>
      <c r="AI112" s="130"/>
      <c r="AJ112" s="130"/>
      <c r="AK112" s="130"/>
      <c r="AL112" s="130"/>
      <c r="AM112" s="130"/>
      <c r="AN112" s="130"/>
    </row>
    <row r="113" spans="1:41" ht="21.75" hidden="1" customHeight="1" x14ac:dyDescent="0.25">
      <c r="A113" s="26"/>
      <c r="B113" s="26"/>
      <c r="C113" s="26"/>
      <c r="D113" s="170"/>
      <c r="E113" s="169"/>
      <c r="F113" s="45"/>
      <c r="G113" s="66"/>
      <c r="H113" s="66"/>
      <c r="I113" s="66"/>
      <c r="J113" s="45"/>
      <c r="K113" s="66"/>
      <c r="L113" s="60"/>
      <c r="M113" s="66"/>
      <c r="N113" s="45"/>
      <c r="O113" s="66"/>
      <c r="P113" s="69"/>
      <c r="Q113" s="69"/>
      <c r="R113" s="130"/>
      <c r="S113" s="130"/>
      <c r="T113" s="130"/>
      <c r="U113" s="130"/>
      <c r="V113" s="130"/>
      <c r="W113" s="130"/>
      <c r="X113" s="130"/>
      <c r="Y113" s="130"/>
      <c r="Z113" s="130"/>
      <c r="AA113" s="130"/>
      <c r="AB113" s="130"/>
      <c r="AC113" s="130"/>
      <c r="AD113" s="130"/>
      <c r="AE113" s="130"/>
      <c r="AF113" s="130"/>
      <c r="AG113" s="130"/>
      <c r="AH113" s="130"/>
      <c r="AI113" s="130"/>
      <c r="AJ113" s="130"/>
      <c r="AK113" s="130"/>
      <c r="AL113" s="130"/>
      <c r="AM113" s="130"/>
      <c r="AN113" s="130"/>
    </row>
    <row r="114" spans="1:41" ht="21.75" hidden="1" customHeight="1" x14ac:dyDescent="0.25">
      <c r="A114" s="26"/>
      <c r="B114" s="26"/>
      <c r="C114" s="26"/>
      <c r="D114" s="170"/>
      <c r="E114" s="169"/>
      <c r="F114" s="45"/>
      <c r="G114" s="66"/>
      <c r="H114" s="66"/>
      <c r="I114" s="66"/>
      <c r="J114" s="45"/>
      <c r="K114" s="66"/>
      <c r="L114" s="60"/>
      <c r="M114" s="66"/>
      <c r="N114" s="45"/>
      <c r="O114" s="66"/>
      <c r="P114" s="69"/>
      <c r="Q114" s="69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30"/>
      <c r="AF114" s="130"/>
      <c r="AG114" s="130"/>
      <c r="AH114" s="130"/>
      <c r="AI114" s="130"/>
      <c r="AJ114" s="130"/>
      <c r="AK114" s="130"/>
      <c r="AL114" s="130"/>
      <c r="AM114" s="130"/>
      <c r="AN114" s="130"/>
    </row>
    <row r="115" spans="1:41" ht="21.75" hidden="1" customHeight="1" x14ac:dyDescent="0.25">
      <c r="A115" s="26"/>
      <c r="B115" s="26"/>
      <c r="C115" s="26"/>
      <c r="D115" s="170"/>
      <c r="E115" s="169"/>
      <c r="F115" s="45"/>
      <c r="G115" s="66"/>
      <c r="H115" s="66"/>
      <c r="I115" s="66"/>
      <c r="J115" s="45"/>
      <c r="K115" s="66"/>
      <c r="L115" s="60"/>
      <c r="M115" s="66"/>
      <c r="N115" s="45"/>
      <c r="O115" s="66"/>
      <c r="P115" s="69"/>
      <c r="Q115" s="69"/>
      <c r="R115" s="130"/>
      <c r="S115" s="130"/>
      <c r="T115" s="130"/>
      <c r="U115" s="130"/>
      <c r="V115" s="130"/>
      <c r="W115" s="130"/>
      <c r="X115" s="130"/>
      <c r="Y115" s="130"/>
      <c r="Z115" s="130"/>
      <c r="AA115" s="130"/>
      <c r="AB115" s="130"/>
      <c r="AC115" s="130"/>
      <c r="AD115" s="130"/>
      <c r="AE115" s="130"/>
      <c r="AF115" s="130"/>
      <c r="AG115" s="130"/>
      <c r="AH115" s="130"/>
      <c r="AI115" s="130"/>
      <c r="AJ115" s="130"/>
      <c r="AK115" s="130"/>
      <c r="AL115" s="130"/>
      <c r="AM115" s="130"/>
      <c r="AN115" s="130"/>
    </row>
    <row r="116" spans="1:41" ht="21.75" hidden="1" customHeight="1" x14ac:dyDescent="0.25">
      <c r="A116" s="26"/>
      <c r="B116" s="26"/>
      <c r="C116" s="26"/>
      <c r="D116" s="170"/>
      <c r="E116" s="169"/>
      <c r="F116" s="45"/>
      <c r="G116" s="66"/>
      <c r="H116" s="66"/>
      <c r="I116" s="66"/>
      <c r="J116" s="45"/>
      <c r="K116" s="66"/>
      <c r="L116" s="60"/>
      <c r="M116" s="66"/>
      <c r="N116" s="45"/>
      <c r="O116" s="66"/>
      <c r="P116" s="69"/>
      <c r="Q116" s="69"/>
      <c r="R116" s="130"/>
      <c r="S116" s="130"/>
      <c r="T116" s="130"/>
      <c r="U116" s="130"/>
      <c r="V116" s="130"/>
      <c r="W116" s="130"/>
      <c r="X116" s="130"/>
      <c r="Y116" s="130"/>
      <c r="Z116" s="130"/>
      <c r="AA116" s="130"/>
      <c r="AB116" s="130"/>
      <c r="AC116" s="130"/>
      <c r="AD116" s="130"/>
      <c r="AE116" s="130"/>
      <c r="AF116" s="130"/>
      <c r="AG116" s="130"/>
      <c r="AH116" s="130"/>
      <c r="AI116" s="130"/>
      <c r="AJ116" s="130"/>
      <c r="AK116" s="130"/>
      <c r="AL116" s="130"/>
      <c r="AM116" s="130"/>
      <c r="AN116" s="130"/>
    </row>
    <row r="117" spans="1:41" ht="21.75" hidden="1" customHeight="1" x14ac:dyDescent="0.25">
      <c r="A117" s="26"/>
      <c r="B117" s="26"/>
      <c r="C117" s="26"/>
      <c r="D117" s="170"/>
      <c r="E117" s="47"/>
      <c r="F117" s="45"/>
      <c r="G117" s="66"/>
      <c r="H117" s="66"/>
      <c r="I117" s="66"/>
      <c r="J117" s="45"/>
      <c r="K117" s="66"/>
      <c r="L117" s="60"/>
      <c r="M117" s="66"/>
      <c r="N117" s="45"/>
      <c r="O117" s="66"/>
      <c r="P117" s="69"/>
      <c r="Q117" s="69"/>
      <c r="R117" s="130"/>
      <c r="S117" s="130"/>
      <c r="T117" s="130"/>
      <c r="U117" s="130"/>
      <c r="V117" s="130"/>
      <c r="W117" s="130"/>
      <c r="X117" s="130"/>
      <c r="Y117" s="130"/>
      <c r="Z117" s="130"/>
      <c r="AA117" s="130"/>
      <c r="AB117" s="130"/>
      <c r="AC117" s="130"/>
      <c r="AD117" s="130"/>
      <c r="AE117" s="130"/>
      <c r="AF117" s="130"/>
      <c r="AG117" s="130"/>
      <c r="AH117" s="130"/>
      <c r="AI117" s="130"/>
      <c r="AJ117" s="130"/>
      <c r="AK117" s="130"/>
      <c r="AL117" s="130"/>
      <c r="AM117" s="130"/>
      <c r="AN117" s="130"/>
    </row>
    <row r="118" spans="1:41" ht="21.75" hidden="1" customHeight="1" x14ac:dyDescent="0.25">
      <c r="A118" s="26"/>
      <c r="B118" s="26"/>
      <c r="C118" s="26"/>
      <c r="D118" s="170"/>
      <c r="E118" s="47"/>
      <c r="F118" s="45"/>
      <c r="G118" s="66"/>
      <c r="H118" s="66"/>
      <c r="I118" s="66"/>
      <c r="J118" s="45"/>
      <c r="K118" s="66"/>
      <c r="L118" s="60"/>
      <c r="M118" s="66"/>
      <c r="N118" s="45"/>
      <c r="O118" s="66"/>
      <c r="P118" s="69"/>
      <c r="Q118" s="69"/>
    </row>
    <row r="119" spans="1:41" ht="21.75" hidden="1" customHeight="1" x14ac:dyDescent="0.25">
      <c r="A119" s="26"/>
      <c r="B119" s="26"/>
      <c r="C119" s="26"/>
      <c r="D119" s="170"/>
      <c r="E119" s="169"/>
      <c r="F119" s="45"/>
      <c r="G119" s="66"/>
      <c r="H119" s="66"/>
      <c r="I119" s="66"/>
      <c r="J119" s="45"/>
      <c r="K119" s="66"/>
      <c r="L119" s="60"/>
      <c r="M119" s="66"/>
      <c r="N119" s="45"/>
      <c r="O119" s="66"/>
      <c r="P119" s="69"/>
      <c r="Q119" s="69"/>
    </row>
    <row r="120" spans="1:41" ht="21.75" hidden="1" customHeight="1" x14ac:dyDescent="0.25">
      <c r="A120" s="26"/>
      <c r="B120" s="26"/>
      <c r="C120" s="70"/>
      <c r="D120" s="170"/>
      <c r="E120" s="47"/>
      <c r="F120" s="177"/>
      <c r="G120" s="66"/>
      <c r="H120" s="66"/>
      <c r="I120" s="66"/>
      <c r="J120" s="45"/>
      <c r="K120" s="66"/>
      <c r="L120" s="60"/>
      <c r="M120" s="66"/>
      <c r="N120" s="45"/>
      <c r="O120" s="66"/>
      <c r="P120" s="69"/>
      <c r="Q120" s="69"/>
    </row>
    <row r="121" spans="1:41" ht="21.75" hidden="1" customHeight="1" x14ac:dyDescent="0.25">
      <c r="A121" s="170"/>
      <c r="B121" s="26"/>
      <c r="C121" s="170"/>
      <c r="D121" s="170"/>
      <c r="E121" s="47"/>
      <c r="F121" s="45"/>
      <c r="G121" s="66"/>
      <c r="H121" s="66"/>
      <c r="I121" s="66"/>
      <c r="J121" s="45"/>
      <c r="K121" s="66"/>
      <c r="L121" s="60"/>
      <c r="M121" s="66"/>
      <c r="N121" s="45"/>
      <c r="O121" s="66"/>
      <c r="P121" s="69"/>
      <c r="Q121" s="69"/>
    </row>
    <row r="122" spans="1:41" ht="21.75" hidden="1" customHeight="1" x14ac:dyDescent="0.25">
      <c r="A122" s="26"/>
      <c r="B122" s="26"/>
      <c r="C122" s="26"/>
      <c r="D122" s="170"/>
      <c r="E122" s="47"/>
      <c r="F122" s="176"/>
      <c r="G122" s="175"/>
      <c r="H122" s="175"/>
      <c r="I122" s="175"/>
      <c r="J122" s="176"/>
      <c r="K122" s="175"/>
      <c r="L122" s="175"/>
      <c r="M122" s="175"/>
      <c r="N122" s="176"/>
      <c r="O122" s="175"/>
      <c r="P122" s="174"/>
      <c r="Q122" s="174"/>
    </row>
    <row r="123" spans="1:41" ht="21.75" hidden="1" customHeight="1" x14ac:dyDescent="0.25">
      <c r="A123" s="26"/>
      <c r="B123" s="26"/>
      <c r="C123" s="26"/>
      <c r="D123" s="26"/>
      <c r="E123" s="169"/>
      <c r="F123" s="45"/>
      <c r="G123" s="66"/>
      <c r="H123" s="66"/>
      <c r="I123" s="66"/>
      <c r="J123" s="45"/>
      <c r="K123" s="66"/>
      <c r="L123" s="60"/>
      <c r="M123" s="66"/>
      <c r="N123" s="45"/>
      <c r="O123" s="66"/>
      <c r="P123" s="69"/>
      <c r="Q123" s="69"/>
    </row>
    <row r="124" spans="1:41" ht="21.75" hidden="1" customHeight="1" x14ac:dyDescent="0.25">
      <c r="A124" s="63"/>
      <c r="B124" s="26"/>
      <c r="C124" s="26"/>
      <c r="D124" s="170"/>
      <c r="E124" s="169"/>
      <c r="F124" s="45"/>
      <c r="G124" s="66"/>
      <c r="H124" s="66"/>
      <c r="I124" s="66"/>
      <c r="J124" s="45"/>
      <c r="K124" s="66"/>
      <c r="L124" s="60"/>
      <c r="M124" s="66"/>
      <c r="N124" s="45"/>
      <c r="O124" s="66"/>
      <c r="P124" s="69"/>
      <c r="Q124" s="69"/>
      <c r="R124" s="130"/>
      <c r="S124" s="130"/>
      <c r="T124" s="130"/>
      <c r="U124" s="130"/>
      <c r="V124" s="130"/>
      <c r="W124" s="130"/>
      <c r="X124" s="130"/>
      <c r="Y124" s="130"/>
      <c r="Z124" s="130"/>
      <c r="AA124" s="130"/>
      <c r="AB124" s="130"/>
      <c r="AC124" s="130"/>
      <c r="AD124" s="130"/>
      <c r="AE124" s="130"/>
      <c r="AF124" s="130"/>
      <c r="AG124" s="130"/>
      <c r="AH124" s="130"/>
      <c r="AI124" s="130"/>
      <c r="AJ124" s="130"/>
      <c r="AK124" s="130"/>
      <c r="AL124" s="130"/>
      <c r="AM124" s="130"/>
      <c r="AN124" s="130"/>
    </row>
    <row r="125" spans="1:41" ht="21.75" hidden="1" customHeight="1" x14ac:dyDescent="0.25">
      <c r="A125" s="70"/>
      <c r="B125" s="26"/>
      <c r="C125" s="26"/>
      <c r="D125" s="26"/>
      <c r="E125" s="47"/>
      <c r="F125" s="23"/>
      <c r="G125" s="86"/>
      <c r="H125" s="88"/>
      <c r="I125" s="132"/>
      <c r="J125" s="23"/>
      <c r="K125" s="86"/>
      <c r="L125" s="88"/>
      <c r="M125" s="132"/>
      <c r="N125" s="23"/>
      <c r="O125" s="86"/>
      <c r="P125" s="86"/>
      <c r="Q125" s="154"/>
    </row>
    <row r="126" spans="1:41" ht="39.75" hidden="1" customHeight="1" x14ac:dyDescent="0.25">
      <c r="A126" s="26" t="s">
        <v>21</v>
      </c>
      <c r="B126" s="40" t="s">
        <v>168</v>
      </c>
      <c r="C126" s="26">
        <v>0</v>
      </c>
      <c r="D126" s="51" t="s">
        <v>186</v>
      </c>
      <c r="E126" s="47" t="s">
        <v>137</v>
      </c>
      <c r="F126" s="23">
        <f>H126</f>
        <v>4.5999999999999996</v>
      </c>
      <c r="G126" s="86">
        <v>0</v>
      </c>
      <c r="H126" s="88">
        <v>4.5999999999999996</v>
      </c>
      <c r="I126" s="132">
        <v>0</v>
      </c>
      <c r="J126" s="23">
        <v>4.5999999999999996</v>
      </c>
      <c r="K126" s="86">
        <v>0</v>
      </c>
      <c r="L126" s="88">
        <f t="shared" ref="L126:L137" si="16">J126</f>
        <v>4.5999999999999996</v>
      </c>
      <c r="M126" s="132">
        <v>0</v>
      </c>
      <c r="N126" s="23">
        <v>0</v>
      </c>
      <c r="O126" s="86">
        <v>0</v>
      </c>
      <c r="P126" s="86">
        <v>0</v>
      </c>
      <c r="Q126" s="154">
        <v>0</v>
      </c>
      <c r="AO126" s="1" t="s">
        <v>25</v>
      </c>
    </row>
    <row r="127" spans="1:41" ht="63" hidden="1" customHeight="1" x14ac:dyDescent="0.25">
      <c r="A127" s="26" t="s">
        <v>53</v>
      </c>
      <c r="B127" s="40" t="s">
        <v>168</v>
      </c>
      <c r="C127" s="26">
        <v>0</v>
      </c>
      <c r="D127" s="51" t="s">
        <v>185</v>
      </c>
      <c r="E127" s="47" t="s">
        <v>137</v>
      </c>
      <c r="F127" s="23">
        <v>15.925000000000001</v>
      </c>
      <c r="G127" s="86">
        <v>0</v>
      </c>
      <c r="H127" s="88">
        <f t="shared" ref="H127:H137" si="17">F127</f>
        <v>15.925000000000001</v>
      </c>
      <c r="I127" s="132">
        <v>0</v>
      </c>
      <c r="J127" s="23">
        <v>15.925000000000001</v>
      </c>
      <c r="K127" s="86">
        <v>0</v>
      </c>
      <c r="L127" s="88">
        <f t="shared" si="16"/>
        <v>15.925000000000001</v>
      </c>
      <c r="M127" s="132">
        <v>0</v>
      </c>
      <c r="N127" s="23">
        <v>0</v>
      </c>
      <c r="O127" s="86">
        <v>0</v>
      </c>
      <c r="P127" s="86">
        <v>0</v>
      </c>
      <c r="Q127" s="154">
        <v>0</v>
      </c>
      <c r="AO127" s="1" t="s">
        <v>25</v>
      </c>
    </row>
    <row r="128" spans="1:41" ht="45" hidden="1" customHeight="1" x14ac:dyDescent="0.25">
      <c r="A128" s="26" t="s">
        <v>72</v>
      </c>
      <c r="B128" s="40" t="s">
        <v>168</v>
      </c>
      <c r="C128" s="26">
        <v>0</v>
      </c>
      <c r="D128" s="51" t="s">
        <v>184</v>
      </c>
      <c r="E128" s="47" t="s">
        <v>183</v>
      </c>
      <c r="F128" s="77">
        <v>33.953600000000002</v>
      </c>
      <c r="G128" s="84">
        <v>0</v>
      </c>
      <c r="H128" s="84">
        <f t="shared" si="17"/>
        <v>33.953600000000002</v>
      </c>
      <c r="I128" s="84">
        <v>0</v>
      </c>
      <c r="J128" s="77">
        <f>F128</f>
        <v>33.953600000000002</v>
      </c>
      <c r="K128" s="84">
        <v>0</v>
      </c>
      <c r="L128" s="84">
        <f t="shared" si="16"/>
        <v>33.953600000000002</v>
      </c>
      <c r="M128" s="84">
        <v>0</v>
      </c>
      <c r="N128" s="77">
        <v>0</v>
      </c>
      <c r="O128" s="84">
        <v>0</v>
      </c>
      <c r="P128" s="84">
        <v>0</v>
      </c>
      <c r="Q128" s="172">
        <v>0</v>
      </c>
      <c r="AO128" s="1" t="s">
        <v>25</v>
      </c>
    </row>
    <row r="129" spans="1:41" ht="57.75" hidden="1" customHeight="1" x14ac:dyDescent="0.25">
      <c r="A129" s="26" t="s">
        <v>69</v>
      </c>
      <c r="B129" s="40" t="s">
        <v>168</v>
      </c>
      <c r="C129" s="26">
        <v>0</v>
      </c>
      <c r="D129" s="51" t="s">
        <v>180</v>
      </c>
      <c r="E129" s="47" t="s">
        <v>137</v>
      </c>
      <c r="F129" s="23">
        <v>116.479</v>
      </c>
      <c r="G129" s="86">
        <v>0</v>
      </c>
      <c r="H129" s="88">
        <f t="shared" si="17"/>
        <v>116.479</v>
      </c>
      <c r="I129" s="132">
        <v>0</v>
      </c>
      <c r="J129" s="23">
        <v>116.479</v>
      </c>
      <c r="K129" s="86">
        <v>0</v>
      </c>
      <c r="L129" s="88">
        <f t="shared" si="16"/>
        <v>116.479</v>
      </c>
      <c r="M129" s="132">
        <v>0</v>
      </c>
      <c r="N129" s="23">
        <v>0</v>
      </c>
      <c r="O129" s="86">
        <v>0</v>
      </c>
      <c r="P129" s="86">
        <v>0</v>
      </c>
      <c r="Q129" s="154">
        <v>0</v>
      </c>
      <c r="AO129" s="1" t="s">
        <v>182</v>
      </c>
    </row>
    <row r="130" spans="1:41" ht="38.25" hidden="1" customHeight="1" x14ac:dyDescent="0.25">
      <c r="A130" s="26" t="s">
        <v>181</v>
      </c>
      <c r="B130" s="40" t="s">
        <v>168</v>
      </c>
      <c r="C130" s="26">
        <v>0</v>
      </c>
      <c r="D130" s="51" t="s">
        <v>180</v>
      </c>
      <c r="E130" s="47" t="s">
        <v>137</v>
      </c>
      <c r="F130" s="23">
        <v>57.07</v>
      </c>
      <c r="G130" s="86">
        <v>0</v>
      </c>
      <c r="H130" s="88">
        <f t="shared" si="17"/>
        <v>57.07</v>
      </c>
      <c r="I130" s="132">
        <v>0</v>
      </c>
      <c r="J130" s="23">
        <f>F130</f>
        <v>57.07</v>
      </c>
      <c r="K130" s="86">
        <v>0</v>
      </c>
      <c r="L130" s="88">
        <f t="shared" si="16"/>
        <v>57.07</v>
      </c>
      <c r="M130" s="132">
        <v>0</v>
      </c>
      <c r="N130" s="23">
        <v>0</v>
      </c>
      <c r="O130" s="86">
        <v>0</v>
      </c>
      <c r="P130" s="86">
        <v>0</v>
      </c>
      <c r="Q130" s="154">
        <v>0</v>
      </c>
      <c r="AO130" s="1" t="s">
        <v>99</v>
      </c>
    </row>
    <row r="131" spans="1:41" ht="58.5" hidden="1" customHeight="1" x14ac:dyDescent="0.25">
      <c r="A131" s="26" t="s">
        <v>179</v>
      </c>
      <c r="B131" s="40" t="s">
        <v>168</v>
      </c>
      <c r="C131" s="26">
        <v>0</v>
      </c>
      <c r="D131" s="51" t="s">
        <v>178</v>
      </c>
      <c r="E131" s="47" t="s">
        <v>137</v>
      </c>
      <c r="F131" s="30">
        <v>51.824150000000003</v>
      </c>
      <c r="G131" s="122">
        <v>0</v>
      </c>
      <c r="H131" s="122">
        <f t="shared" si="17"/>
        <v>51.824150000000003</v>
      </c>
      <c r="I131" s="122">
        <v>0</v>
      </c>
      <c r="J131" s="30">
        <f>F131</f>
        <v>51.824150000000003</v>
      </c>
      <c r="K131" s="122">
        <v>0</v>
      </c>
      <c r="L131" s="122">
        <f t="shared" si="16"/>
        <v>51.824150000000003</v>
      </c>
      <c r="M131" s="122">
        <v>0</v>
      </c>
      <c r="N131" s="30">
        <v>0</v>
      </c>
      <c r="O131" s="122">
        <v>0</v>
      </c>
      <c r="P131" s="122">
        <v>0</v>
      </c>
      <c r="Q131" s="173">
        <v>0</v>
      </c>
      <c r="AO131" s="1" t="s">
        <v>99</v>
      </c>
    </row>
    <row r="132" spans="1:41" ht="38.25" hidden="1" customHeight="1" x14ac:dyDescent="0.25">
      <c r="A132" s="26" t="s">
        <v>177</v>
      </c>
      <c r="B132" s="40" t="s">
        <v>168</v>
      </c>
      <c r="C132" s="26">
        <v>0</v>
      </c>
      <c r="D132" s="51" t="s">
        <v>176</v>
      </c>
      <c r="E132" s="47" t="s">
        <v>137</v>
      </c>
      <c r="F132" s="23">
        <v>17.350000000000001</v>
      </c>
      <c r="G132" s="86">
        <v>0</v>
      </c>
      <c r="H132" s="88">
        <f t="shared" si="17"/>
        <v>17.350000000000001</v>
      </c>
      <c r="I132" s="132">
        <v>0</v>
      </c>
      <c r="J132" s="23">
        <f>F132</f>
        <v>17.350000000000001</v>
      </c>
      <c r="K132" s="86">
        <v>0</v>
      </c>
      <c r="L132" s="88">
        <f t="shared" si="16"/>
        <v>17.350000000000001</v>
      </c>
      <c r="M132" s="132">
        <v>0</v>
      </c>
      <c r="N132" s="23">
        <v>0</v>
      </c>
      <c r="O132" s="86">
        <v>0</v>
      </c>
      <c r="P132" s="86">
        <v>0</v>
      </c>
      <c r="Q132" s="154">
        <v>0</v>
      </c>
      <c r="AO132" s="1" t="s">
        <v>99</v>
      </c>
    </row>
    <row r="133" spans="1:41" ht="52.5" hidden="1" customHeight="1" x14ac:dyDescent="0.25">
      <c r="A133" s="26" t="s">
        <v>175</v>
      </c>
      <c r="B133" s="40" t="s">
        <v>168</v>
      </c>
      <c r="C133" s="26">
        <v>0</v>
      </c>
      <c r="D133" s="51" t="s">
        <v>174</v>
      </c>
      <c r="E133" s="47" t="s">
        <v>137</v>
      </c>
      <c r="F133" s="23">
        <v>17.637</v>
      </c>
      <c r="G133" s="86">
        <v>0</v>
      </c>
      <c r="H133" s="88">
        <f t="shared" si="17"/>
        <v>17.637</v>
      </c>
      <c r="I133" s="132">
        <v>0</v>
      </c>
      <c r="J133" s="23">
        <f>F133</f>
        <v>17.637</v>
      </c>
      <c r="K133" s="86">
        <v>0</v>
      </c>
      <c r="L133" s="88">
        <f t="shared" si="16"/>
        <v>17.637</v>
      </c>
      <c r="M133" s="132">
        <v>0</v>
      </c>
      <c r="N133" s="23">
        <v>0</v>
      </c>
      <c r="O133" s="86">
        <v>0</v>
      </c>
      <c r="P133" s="86">
        <v>0</v>
      </c>
      <c r="Q133" s="154">
        <v>0</v>
      </c>
      <c r="AO133" s="1" t="s">
        <v>99</v>
      </c>
    </row>
    <row r="134" spans="1:41" ht="37.5" hidden="1" customHeight="1" x14ac:dyDescent="0.25">
      <c r="A134" s="26" t="s">
        <v>173</v>
      </c>
      <c r="B134" s="40" t="s">
        <v>168</v>
      </c>
      <c r="C134" s="26">
        <v>0</v>
      </c>
      <c r="D134" s="51" t="s">
        <v>172</v>
      </c>
      <c r="E134" s="47" t="s">
        <v>137</v>
      </c>
      <c r="F134" s="23">
        <v>1.19</v>
      </c>
      <c r="G134" s="86">
        <v>0</v>
      </c>
      <c r="H134" s="88">
        <f t="shared" si="17"/>
        <v>1.19</v>
      </c>
      <c r="I134" s="132">
        <v>0</v>
      </c>
      <c r="J134" s="23">
        <f>F134</f>
        <v>1.19</v>
      </c>
      <c r="K134" s="86">
        <v>0</v>
      </c>
      <c r="L134" s="88">
        <f t="shared" si="16"/>
        <v>1.19</v>
      </c>
      <c r="M134" s="132">
        <v>0</v>
      </c>
      <c r="N134" s="23">
        <v>0</v>
      </c>
      <c r="O134" s="86">
        <v>0</v>
      </c>
      <c r="P134" s="86">
        <v>0</v>
      </c>
      <c r="Q134" s="154">
        <v>0</v>
      </c>
      <c r="AO134" s="1" t="s">
        <v>99</v>
      </c>
    </row>
    <row r="135" spans="1:41" ht="42.75" hidden="1" customHeight="1" x14ac:dyDescent="0.25">
      <c r="A135" s="26" t="s">
        <v>171</v>
      </c>
      <c r="B135" s="40" t="s">
        <v>168</v>
      </c>
      <c r="C135" s="26">
        <v>0</v>
      </c>
      <c r="D135" s="51" t="s">
        <v>170</v>
      </c>
      <c r="E135" s="47" t="s">
        <v>137</v>
      </c>
      <c r="F135" s="23">
        <v>31.119</v>
      </c>
      <c r="G135" s="86">
        <v>0</v>
      </c>
      <c r="H135" s="88">
        <f t="shared" si="17"/>
        <v>31.119</v>
      </c>
      <c r="I135" s="132">
        <v>0</v>
      </c>
      <c r="J135" s="23">
        <v>31.119</v>
      </c>
      <c r="K135" s="86">
        <v>0</v>
      </c>
      <c r="L135" s="88">
        <f t="shared" si="16"/>
        <v>31.119</v>
      </c>
      <c r="M135" s="132">
        <v>0</v>
      </c>
      <c r="N135" s="23">
        <v>0</v>
      </c>
      <c r="O135" s="86">
        <v>0</v>
      </c>
      <c r="P135" s="86">
        <v>0</v>
      </c>
      <c r="Q135" s="154">
        <v>0</v>
      </c>
      <c r="AO135" s="1" t="s">
        <v>161</v>
      </c>
    </row>
    <row r="136" spans="1:41" ht="94.5" hidden="1" x14ac:dyDescent="0.25">
      <c r="A136" s="26" t="s">
        <v>169</v>
      </c>
      <c r="B136" s="40" t="s">
        <v>168</v>
      </c>
      <c r="C136" s="26">
        <v>0</v>
      </c>
      <c r="D136" s="51" t="s">
        <v>167</v>
      </c>
      <c r="E136" s="47" t="s">
        <v>112</v>
      </c>
      <c r="F136" s="23">
        <v>375.74700000000001</v>
      </c>
      <c r="G136" s="86">
        <v>0</v>
      </c>
      <c r="H136" s="88">
        <f t="shared" si="17"/>
        <v>375.74700000000001</v>
      </c>
      <c r="I136" s="132">
        <v>0</v>
      </c>
      <c r="J136" s="23">
        <v>375.74700000000001</v>
      </c>
      <c r="K136" s="86">
        <v>0</v>
      </c>
      <c r="L136" s="88">
        <f t="shared" si="16"/>
        <v>375.74700000000001</v>
      </c>
      <c r="M136" s="132">
        <v>0</v>
      </c>
      <c r="N136" s="23">
        <v>0</v>
      </c>
      <c r="O136" s="86">
        <v>0</v>
      </c>
      <c r="P136" s="86">
        <v>0</v>
      </c>
      <c r="Q136" s="154">
        <v>0</v>
      </c>
      <c r="AO136" s="81" t="s">
        <v>166</v>
      </c>
    </row>
    <row r="137" spans="1:41" ht="31.5" hidden="1" x14ac:dyDescent="0.25">
      <c r="A137" s="26" t="s">
        <v>165</v>
      </c>
      <c r="B137" s="40" t="s">
        <v>164</v>
      </c>
      <c r="C137" s="26">
        <v>0</v>
      </c>
      <c r="D137" s="51" t="s">
        <v>163</v>
      </c>
      <c r="E137" s="47" t="s">
        <v>162</v>
      </c>
      <c r="F137" s="77">
        <v>400</v>
      </c>
      <c r="G137" s="84">
        <v>0</v>
      </c>
      <c r="H137" s="84">
        <f t="shared" si="17"/>
        <v>400</v>
      </c>
      <c r="I137" s="84">
        <v>0</v>
      </c>
      <c r="J137" s="77">
        <v>400</v>
      </c>
      <c r="K137" s="84">
        <v>0</v>
      </c>
      <c r="L137" s="84">
        <f t="shared" si="16"/>
        <v>400</v>
      </c>
      <c r="M137" s="84">
        <v>0</v>
      </c>
      <c r="N137" s="77">
        <v>0</v>
      </c>
      <c r="O137" s="84">
        <v>0</v>
      </c>
      <c r="P137" s="84">
        <v>0</v>
      </c>
      <c r="Q137" s="172">
        <v>0</v>
      </c>
      <c r="AO137" s="1" t="s">
        <v>161</v>
      </c>
    </row>
    <row r="138" spans="1:41" ht="21.75" hidden="1" customHeight="1" x14ac:dyDescent="0.25">
      <c r="A138" s="217" t="s">
        <v>129</v>
      </c>
      <c r="B138" s="218"/>
      <c r="C138" s="45">
        <f>SUM(C126:C135)</f>
        <v>0</v>
      </c>
      <c r="D138" s="54"/>
      <c r="E138" s="47"/>
      <c r="F138" s="45">
        <f t="shared" ref="F138:Q138" si="18">SUM(F126:F137)</f>
        <v>1122.8947500000002</v>
      </c>
      <c r="G138" s="45">
        <f t="shared" si="18"/>
        <v>0</v>
      </c>
      <c r="H138" s="45">
        <f t="shared" si="18"/>
        <v>1122.8947500000002</v>
      </c>
      <c r="I138" s="45">
        <f t="shared" si="18"/>
        <v>0</v>
      </c>
      <c r="J138" s="45">
        <f t="shared" si="18"/>
        <v>1122.8947500000002</v>
      </c>
      <c r="K138" s="45">
        <f t="shared" si="18"/>
        <v>0</v>
      </c>
      <c r="L138" s="45">
        <f t="shared" si="18"/>
        <v>1122.8947500000002</v>
      </c>
      <c r="M138" s="45">
        <f t="shared" si="18"/>
        <v>0</v>
      </c>
      <c r="N138" s="45">
        <f t="shared" si="18"/>
        <v>0</v>
      </c>
      <c r="O138" s="45">
        <f t="shared" si="18"/>
        <v>0</v>
      </c>
      <c r="P138" s="45">
        <f t="shared" si="18"/>
        <v>0</v>
      </c>
      <c r="Q138" s="45">
        <f t="shared" si="18"/>
        <v>0</v>
      </c>
      <c r="R138" s="45">
        <f t="shared" ref="R138:AN138" si="19">SUM(R126:R135)</f>
        <v>0</v>
      </c>
      <c r="S138" s="45">
        <f t="shared" si="19"/>
        <v>0</v>
      </c>
      <c r="T138" s="45">
        <f t="shared" si="19"/>
        <v>0</v>
      </c>
      <c r="U138" s="45">
        <f t="shared" si="19"/>
        <v>0</v>
      </c>
      <c r="V138" s="45">
        <f t="shared" si="19"/>
        <v>0</v>
      </c>
      <c r="W138" s="45">
        <f t="shared" si="19"/>
        <v>0</v>
      </c>
      <c r="X138" s="45">
        <f t="shared" si="19"/>
        <v>0</v>
      </c>
      <c r="Y138" s="45">
        <f t="shared" si="19"/>
        <v>0</v>
      </c>
      <c r="Z138" s="45">
        <f t="shared" si="19"/>
        <v>0</v>
      </c>
      <c r="AA138" s="45">
        <f t="shared" si="19"/>
        <v>0</v>
      </c>
      <c r="AB138" s="45">
        <f t="shared" si="19"/>
        <v>0</v>
      </c>
      <c r="AC138" s="45">
        <f t="shared" si="19"/>
        <v>0</v>
      </c>
      <c r="AD138" s="45">
        <f t="shared" si="19"/>
        <v>0</v>
      </c>
      <c r="AE138" s="45">
        <f t="shared" si="19"/>
        <v>0</v>
      </c>
      <c r="AF138" s="45">
        <f t="shared" si="19"/>
        <v>0</v>
      </c>
      <c r="AG138" s="45">
        <f t="shared" si="19"/>
        <v>0</v>
      </c>
      <c r="AH138" s="45">
        <f t="shared" si="19"/>
        <v>0</v>
      </c>
      <c r="AI138" s="45">
        <f t="shared" si="19"/>
        <v>0</v>
      </c>
      <c r="AJ138" s="45">
        <f t="shared" si="19"/>
        <v>0</v>
      </c>
      <c r="AK138" s="45">
        <f t="shared" si="19"/>
        <v>0</v>
      </c>
      <c r="AL138" s="45">
        <f t="shared" si="19"/>
        <v>0</v>
      </c>
      <c r="AM138" s="45">
        <f t="shared" si="19"/>
        <v>0</v>
      </c>
      <c r="AN138" s="45">
        <f t="shared" si="19"/>
        <v>0</v>
      </c>
    </row>
    <row r="139" spans="1:41" ht="21.75" hidden="1" customHeight="1" x14ac:dyDescent="0.25">
      <c r="A139" s="229" t="s">
        <v>9</v>
      </c>
      <c r="B139" s="229"/>
      <c r="C139" s="26"/>
      <c r="D139" s="26"/>
      <c r="E139" s="47"/>
      <c r="F139" s="45"/>
      <c r="G139" s="66"/>
      <c r="H139" s="66"/>
      <c r="I139" s="66"/>
      <c r="J139" s="45"/>
      <c r="K139" s="66"/>
      <c r="L139" s="60"/>
      <c r="M139" s="66"/>
      <c r="N139" s="45"/>
      <c r="O139" s="66"/>
      <c r="P139" s="69"/>
      <c r="Q139" s="69"/>
    </row>
    <row r="140" spans="1:41" ht="21.75" hidden="1" customHeight="1" x14ac:dyDescent="0.25">
      <c r="A140" s="26"/>
      <c r="B140" s="26"/>
      <c r="C140" s="26"/>
      <c r="D140" s="26"/>
      <c r="E140" s="47"/>
      <c r="F140" s="23"/>
      <c r="G140" s="88"/>
      <c r="H140" s="88"/>
      <c r="I140" s="66"/>
      <c r="J140" s="23"/>
      <c r="K140" s="88"/>
      <c r="L140" s="88"/>
      <c r="M140" s="66"/>
      <c r="N140" s="23"/>
      <c r="O140" s="171"/>
      <c r="P140" s="171"/>
      <c r="Q140" s="171"/>
    </row>
    <row r="141" spans="1:41" ht="21.75" hidden="1" customHeight="1" x14ac:dyDescent="0.25">
      <c r="A141" s="26"/>
      <c r="B141" s="26"/>
      <c r="C141" s="26"/>
      <c r="D141" s="26"/>
      <c r="E141" s="47"/>
      <c r="F141" s="45"/>
      <c r="G141" s="66"/>
      <c r="H141" s="66"/>
      <c r="I141" s="66"/>
      <c r="J141" s="45"/>
      <c r="K141" s="66"/>
      <c r="L141" s="60"/>
      <c r="M141" s="66"/>
      <c r="N141" s="45"/>
      <c r="O141" s="66"/>
      <c r="P141" s="69"/>
      <c r="Q141" s="69"/>
    </row>
    <row r="142" spans="1:41" ht="21.75" hidden="1" customHeight="1" x14ac:dyDescent="0.25">
      <c r="A142" s="63"/>
      <c r="B142" s="26"/>
      <c r="C142" s="26"/>
      <c r="D142" s="170"/>
      <c r="E142" s="169"/>
      <c r="F142" s="45"/>
      <c r="G142" s="66"/>
      <c r="H142" s="66"/>
      <c r="I142" s="66"/>
      <c r="J142" s="45"/>
      <c r="K142" s="66"/>
      <c r="L142" s="60"/>
      <c r="M142" s="66"/>
      <c r="N142" s="45"/>
      <c r="O142" s="66"/>
      <c r="P142" s="69"/>
      <c r="Q142" s="69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30"/>
      <c r="AF142" s="130"/>
      <c r="AG142" s="130"/>
      <c r="AH142" s="130"/>
      <c r="AI142" s="130"/>
      <c r="AJ142" s="130"/>
      <c r="AK142" s="130"/>
      <c r="AL142" s="130"/>
      <c r="AM142" s="130"/>
      <c r="AN142" s="130"/>
    </row>
    <row r="143" spans="1:41" ht="21.75" hidden="1" customHeight="1" x14ac:dyDescent="0.25">
      <c r="A143" s="63"/>
      <c r="B143" s="26"/>
      <c r="C143" s="26"/>
      <c r="D143" s="170"/>
      <c r="E143" s="169"/>
      <c r="F143" s="45"/>
      <c r="G143" s="66"/>
      <c r="H143" s="66"/>
      <c r="I143" s="66"/>
      <c r="J143" s="45"/>
      <c r="K143" s="66"/>
      <c r="L143" s="60"/>
      <c r="M143" s="66"/>
      <c r="N143" s="45"/>
      <c r="O143" s="66"/>
      <c r="P143" s="69"/>
      <c r="Q143" s="69"/>
      <c r="R143" s="130"/>
      <c r="S143" s="130"/>
      <c r="T143" s="130"/>
      <c r="U143" s="130"/>
      <c r="V143" s="130"/>
      <c r="W143" s="130"/>
      <c r="X143" s="130"/>
      <c r="Y143" s="130"/>
      <c r="Z143" s="130"/>
      <c r="AA143" s="130"/>
      <c r="AB143" s="130"/>
      <c r="AC143" s="130"/>
      <c r="AD143" s="130"/>
      <c r="AE143" s="130"/>
      <c r="AF143" s="130"/>
      <c r="AG143" s="130"/>
      <c r="AH143" s="130"/>
      <c r="AI143" s="130"/>
      <c r="AJ143" s="130"/>
      <c r="AK143" s="130"/>
      <c r="AL143" s="130"/>
      <c r="AM143" s="130"/>
      <c r="AN143" s="130"/>
    </row>
    <row r="144" spans="1:41" ht="68.25" hidden="1" customHeight="1" x14ac:dyDescent="0.25">
      <c r="A144" s="26" t="s">
        <v>21</v>
      </c>
      <c r="B144" s="40" t="s">
        <v>159</v>
      </c>
      <c r="C144" s="26">
        <v>0.24</v>
      </c>
      <c r="D144" s="170" t="s">
        <v>160</v>
      </c>
      <c r="E144" s="169" t="s">
        <v>157</v>
      </c>
      <c r="F144" s="42">
        <v>194.4</v>
      </c>
      <c r="G144" s="66">
        <v>0</v>
      </c>
      <c r="H144" s="102">
        <f>F144</f>
        <v>194.4</v>
      </c>
      <c r="I144" s="66">
        <v>0</v>
      </c>
      <c r="J144" s="42">
        <v>194.4</v>
      </c>
      <c r="K144" s="66">
        <v>0</v>
      </c>
      <c r="L144" s="102">
        <f>J144</f>
        <v>194.4</v>
      </c>
      <c r="M144" s="66">
        <v>0</v>
      </c>
      <c r="N144" s="45">
        <v>0</v>
      </c>
      <c r="O144" s="66">
        <v>0</v>
      </c>
      <c r="P144" s="69">
        <v>0</v>
      </c>
      <c r="Q144" s="69">
        <v>0</v>
      </c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30"/>
      <c r="AF144" s="130"/>
      <c r="AG144" s="130"/>
      <c r="AH144" s="130"/>
      <c r="AI144" s="130"/>
      <c r="AJ144" s="130"/>
      <c r="AK144" s="130"/>
      <c r="AL144" s="130"/>
      <c r="AM144" s="130"/>
      <c r="AN144" s="130"/>
      <c r="AO144" s="1" t="s">
        <v>38</v>
      </c>
    </row>
    <row r="145" spans="1:41" ht="21.75" hidden="1" customHeight="1" x14ac:dyDescent="0.25">
      <c r="A145" s="26" t="s">
        <v>53</v>
      </c>
      <c r="B145" s="40" t="s">
        <v>159</v>
      </c>
      <c r="C145" s="26">
        <v>0</v>
      </c>
      <c r="D145" s="170" t="s">
        <v>158</v>
      </c>
      <c r="E145" s="169" t="s">
        <v>157</v>
      </c>
      <c r="F145" s="42">
        <v>80.049059999999997</v>
      </c>
      <c r="G145" s="66">
        <v>0</v>
      </c>
      <c r="H145" s="66">
        <f>F145</f>
        <v>80.049059999999997</v>
      </c>
      <c r="I145" s="66">
        <v>0</v>
      </c>
      <c r="J145" s="42">
        <v>80.049059999999997</v>
      </c>
      <c r="K145" s="66">
        <v>0</v>
      </c>
      <c r="L145" s="66">
        <f>J145</f>
        <v>80.049059999999997</v>
      </c>
      <c r="M145" s="66">
        <v>0</v>
      </c>
      <c r="N145" s="45">
        <v>0</v>
      </c>
      <c r="O145" s="66">
        <v>0</v>
      </c>
      <c r="P145" s="69">
        <v>0</v>
      </c>
      <c r="Q145" s="69">
        <v>0</v>
      </c>
      <c r="R145" s="130"/>
      <c r="S145" s="130"/>
      <c r="T145" s="130"/>
      <c r="U145" s="130"/>
      <c r="V145" s="130"/>
      <c r="W145" s="130"/>
      <c r="X145" s="130"/>
      <c r="Y145" s="130"/>
      <c r="Z145" s="130"/>
      <c r="AA145" s="130"/>
      <c r="AB145" s="130"/>
      <c r="AC145" s="130"/>
      <c r="AD145" s="130"/>
      <c r="AE145" s="130"/>
      <c r="AF145" s="130"/>
      <c r="AG145" s="130"/>
      <c r="AH145" s="130"/>
      <c r="AI145" s="130"/>
      <c r="AJ145" s="130"/>
      <c r="AK145" s="130"/>
      <c r="AL145" s="130"/>
      <c r="AM145" s="130"/>
      <c r="AN145" s="130"/>
      <c r="AO145" s="1" t="s">
        <v>156</v>
      </c>
    </row>
    <row r="146" spans="1:41" ht="21.75" hidden="1" customHeight="1" x14ac:dyDescent="0.25">
      <c r="A146" s="217" t="s">
        <v>155</v>
      </c>
      <c r="B146" s="218"/>
      <c r="C146" s="43">
        <f>C145+C144</f>
        <v>0.24</v>
      </c>
      <c r="D146" s="97"/>
      <c r="E146" s="47"/>
      <c r="F146" s="45">
        <f>F145+F144</f>
        <v>274.44906000000003</v>
      </c>
      <c r="G146" s="45">
        <f>G143+G142</f>
        <v>0</v>
      </c>
      <c r="H146" s="45">
        <f t="shared" ref="H146:AN146" si="20">H145+H144</f>
        <v>274.44906000000003</v>
      </c>
      <c r="I146" s="45">
        <f t="shared" si="20"/>
        <v>0</v>
      </c>
      <c r="J146" s="45">
        <f t="shared" si="20"/>
        <v>274.44906000000003</v>
      </c>
      <c r="K146" s="45">
        <f t="shared" si="20"/>
        <v>0</v>
      </c>
      <c r="L146" s="45">
        <f t="shared" si="20"/>
        <v>274.44906000000003</v>
      </c>
      <c r="M146" s="45">
        <f t="shared" si="20"/>
        <v>0</v>
      </c>
      <c r="N146" s="45">
        <f t="shared" si="20"/>
        <v>0</v>
      </c>
      <c r="O146" s="45">
        <f t="shared" si="20"/>
        <v>0</v>
      </c>
      <c r="P146" s="45">
        <f t="shared" si="20"/>
        <v>0</v>
      </c>
      <c r="Q146" s="45">
        <f t="shared" si="20"/>
        <v>0</v>
      </c>
      <c r="R146" s="45">
        <f t="shared" si="20"/>
        <v>0</v>
      </c>
      <c r="S146" s="45">
        <f t="shared" si="20"/>
        <v>0</v>
      </c>
      <c r="T146" s="45">
        <f t="shared" si="20"/>
        <v>0</v>
      </c>
      <c r="U146" s="45">
        <f t="shared" si="20"/>
        <v>0</v>
      </c>
      <c r="V146" s="45">
        <f t="shared" si="20"/>
        <v>0</v>
      </c>
      <c r="W146" s="45">
        <f t="shared" si="20"/>
        <v>0</v>
      </c>
      <c r="X146" s="45">
        <f t="shared" si="20"/>
        <v>0</v>
      </c>
      <c r="Y146" s="45">
        <f t="shared" si="20"/>
        <v>0</v>
      </c>
      <c r="Z146" s="45">
        <f t="shared" si="20"/>
        <v>0</v>
      </c>
      <c r="AA146" s="45">
        <f t="shared" si="20"/>
        <v>0</v>
      </c>
      <c r="AB146" s="45">
        <f t="shared" si="20"/>
        <v>0</v>
      </c>
      <c r="AC146" s="45">
        <f t="shared" si="20"/>
        <v>0</v>
      </c>
      <c r="AD146" s="45">
        <f t="shared" si="20"/>
        <v>0</v>
      </c>
      <c r="AE146" s="45">
        <f t="shared" si="20"/>
        <v>0</v>
      </c>
      <c r="AF146" s="45">
        <f t="shared" si="20"/>
        <v>0</v>
      </c>
      <c r="AG146" s="45">
        <f t="shared" si="20"/>
        <v>0</v>
      </c>
      <c r="AH146" s="45">
        <f t="shared" si="20"/>
        <v>0</v>
      </c>
      <c r="AI146" s="45">
        <f t="shared" si="20"/>
        <v>0</v>
      </c>
      <c r="AJ146" s="45">
        <f t="shared" si="20"/>
        <v>0</v>
      </c>
      <c r="AK146" s="45">
        <f t="shared" si="20"/>
        <v>0</v>
      </c>
      <c r="AL146" s="45">
        <f t="shared" si="20"/>
        <v>0</v>
      </c>
      <c r="AM146" s="45">
        <f t="shared" si="20"/>
        <v>0</v>
      </c>
      <c r="AN146" s="45">
        <f t="shared" si="20"/>
        <v>0</v>
      </c>
    </row>
    <row r="147" spans="1:41" ht="21.75" hidden="1" customHeight="1" x14ac:dyDescent="0.25">
      <c r="A147" s="229" t="s">
        <v>2</v>
      </c>
      <c r="B147" s="229"/>
      <c r="C147" s="43"/>
      <c r="D147" s="43"/>
      <c r="E147" s="47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92"/>
      <c r="S147" s="92"/>
      <c r="T147" s="92"/>
      <c r="U147" s="92"/>
      <c r="V147" s="92"/>
      <c r="W147" s="92"/>
      <c r="X147" s="92"/>
      <c r="Y147" s="92"/>
      <c r="Z147" s="92"/>
      <c r="AA147" s="92"/>
      <c r="AB147" s="92"/>
      <c r="AC147" s="92"/>
      <c r="AD147" s="92"/>
      <c r="AE147" s="92"/>
      <c r="AF147" s="92"/>
      <c r="AG147" s="92"/>
      <c r="AH147" s="92"/>
      <c r="AI147" s="92"/>
      <c r="AJ147" s="92"/>
      <c r="AK147" s="92"/>
      <c r="AL147" s="92"/>
      <c r="AM147" s="92"/>
      <c r="AN147" s="92"/>
    </row>
    <row r="148" spans="1:41" ht="46.5" hidden="1" customHeight="1" x14ac:dyDescent="0.25">
      <c r="A148" s="26" t="s">
        <v>21</v>
      </c>
      <c r="B148" s="26" t="s">
        <v>154</v>
      </c>
      <c r="C148" s="26">
        <v>0</v>
      </c>
      <c r="D148" s="26" t="s">
        <v>153</v>
      </c>
      <c r="E148" s="47" t="s">
        <v>152</v>
      </c>
      <c r="F148" s="102">
        <v>143.42160000000001</v>
      </c>
      <c r="G148" s="102">
        <v>0</v>
      </c>
      <c r="H148" s="102">
        <f>F148</f>
        <v>143.42160000000001</v>
      </c>
      <c r="I148" s="102">
        <v>0</v>
      </c>
      <c r="J148" s="102">
        <f>F148</f>
        <v>143.42160000000001</v>
      </c>
      <c r="K148" s="102">
        <v>0</v>
      </c>
      <c r="L148" s="102">
        <f>F148</f>
        <v>143.42160000000001</v>
      </c>
      <c r="M148" s="102">
        <v>0</v>
      </c>
      <c r="N148" s="102">
        <v>0</v>
      </c>
      <c r="O148" s="102">
        <v>0</v>
      </c>
      <c r="P148" s="102">
        <v>0</v>
      </c>
      <c r="Q148" s="102">
        <v>0</v>
      </c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  <c r="AC148" s="163"/>
      <c r="AD148" s="163"/>
      <c r="AE148" s="163"/>
      <c r="AF148" s="163"/>
      <c r="AG148" s="163"/>
      <c r="AH148" s="163"/>
      <c r="AI148" s="163"/>
      <c r="AJ148" s="163"/>
      <c r="AK148" s="163"/>
      <c r="AL148" s="163"/>
      <c r="AM148" s="163"/>
      <c r="AN148" s="163"/>
      <c r="AO148" s="1" t="s">
        <v>151</v>
      </c>
    </row>
    <row r="149" spans="1:41" ht="25.5" hidden="1" customHeight="1" x14ac:dyDescent="0.25">
      <c r="A149" s="229" t="s">
        <v>150</v>
      </c>
      <c r="B149" s="229"/>
      <c r="C149" s="168">
        <f>C148</f>
        <v>0</v>
      </c>
      <c r="D149" s="168"/>
      <c r="E149" s="167"/>
      <c r="F149" s="166">
        <f t="shared" ref="F149:Q149" si="21">F148</f>
        <v>143.42160000000001</v>
      </c>
      <c r="G149" s="166">
        <f t="shared" si="21"/>
        <v>0</v>
      </c>
      <c r="H149" s="166">
        <f t="shared" si="21"/>
        <v>143.42160000000001</v>
      </c>
      <c r="I149" s="166">
        <f t="shared" si="21"/>
        <v>0</v>
      </c>
      <c r="J149" s="166">
        <f t="shared" si="21"/>
        <v>143.42160000000001</v>
      </c>
      <c r="K149" s="166">
        <f t="shared" si="21"/>
        <v>0</v>
      </c>
      <c r="L149" s="166">
        <f t="shared" si="21"/>
        <v>143.42160000000001</v>
      </c>
      <c r="M149" s="166">
        <f t="shared" si="21"/>
        <v>0</v>
      </c>
      <c r="N149" s="166">
        <f t="shared" si="21"/>
        <v>0</v>
      </c>
      <c r="O149" s="166">
        <f t="shared" si="21"/>
        <v>0</v>
      </c>
      <c r="P149" s="166">
        <f t="shared" si="21"/>
        <v>0</v>
      </c>
      <c r="Q149" s="166">
        <f t="shared" si="21"/>
        <v>0</v>
      </c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  <c r="AC149" s="163"/>
      <c r="AD149" s="163"/>
      <c r="AE149" s="163"/>
      <c r="AF149" s="163"/>
      <c r="AG149" s="163"/>
      <c r="AH149" s="163"/>
      <c r="AI149" s="163"/>
      <c r="AJ149" s="163"/>
      <c r="AK149" s="163"/>
      <c r="AL149" s="163"/>
      <c r="AM149" s="163"/>
      <c r="AN149" s="163"/>
    </row>
    <row r="150" spans="1:41" ht="17.25" hidden="1" customHeight="1" x14ac:dyDescent="0.25">
      <c r="A150" s="33" t="s">
        <v>7</v>
      </c>
      <c r="B150" s="26"/>
      <c r="C150" s="26"/>
      <c r="D150" s="26"/>
      <c r="E150" s="47"/>
      <c r="F150" s="102"/>
      <c r="G150" s="102"/>
      <c r="H150" s="102"/>
      <c r="I150" s="102"/>
      <c r="J150" s="102"/>
      <c r="K150" s="102"/>
      <c r="L150" s="102"/>
      <c r="M150" s="102"/>
      <c r="N150" s="102"/>
      <c r="O150" s="102"/>
      <c r="P150" s="102"/>
      <c r="Q150" s="102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  <c r="AC150" s="163"/>
      <c r="AD150" s="163"/>
      <c r="AE150" s="163"/>
      <c r="AF150" s="163"/>
      <c r="AG150" s="163"/>
      <c r="AH150" s="163"/>
      <c r="AI150" s="163"/>
      <c r="AJ150" s="163"/>
      <c r="AK150" s="163"/>
      <c r="AL150" s="163"/>
      <c r="AM150" s="163"/>
      <c r="AN150" s="163"/>
    </row>
    <row r="151" spans="1:41" ht="54" hidden="1" customHeight="1" x14ac:dyDescent="0.25">
      <c r="A151" s="26" t="s">
        <v>21</v>
      </c>
      <c r="B151" s="26" t="s">
        <v>143</v>
      </c>
      <c r="C151" s="108">
        <v>0</v>
      </c>
      <c r="D151" s="26" t="s">
        <v>149</v>
      </c>
      <c r="E151" s="47" t="s">
        <v>148</v>
      </c>
      <c r="F151" s="102">
        <f>G151+H151+I151</f>
        <v>561.39652999999998</v>
      </c>
      <c r="G151" s="111">
        <v>561.39652999999998</v>
      </c>
      <c r="H151" s="102">
        <v>0</v>
      </c>
      <c r="I151" s="102">
        <v>0</v>
      </c>
      <c r="J151" s="102">
        <f t="shared" ref="J151:M154" si="22">F151</f>
        <v>561.39652999999998</v>
      </c>
      <c r="K151" s="102">
        <f t="shared" si="22"/>
        <v>561.39652999999998</v>
      </c>
      <c r="L151" s="102">
        <f t="shared" si="22"/>
        <v>0</v>
      </c>
      <c r="M151" s="102">
        <f t="shared" si="22"/>
        <v>0</v>
      </c>
      <c r="N151" s="102">
        <v>0</v>
      </c>
      <c r="O151" s="102">
        <v>0</v>
      </c>
      <c r="P151" s="102">
        <v>0</v>
      </c>
      <c r="Q151" s="102">
        <v>0</v>
      </c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  <c r="AC151" s="163"/>
      <c r="AD151" s="163"/>
      <c r="AE151" s="163"/>
      <c r="AF151" s="163"/>
      <c r="AG151" s="163"/>
      <c r="AH151" s="163"/>
      <c r="AI151" s="163"/>
      <c r="AJ151" s="163"/>
      <c r="AK151" s="163"/>
      <c r="AL151" s="163"/>
      <c r="AM151" s="163"/>
      <c r="AN151" s="163"/>
      <c r="AO151" s="1" t="s">
        <v>144</v>
      </c>
    </row>
    <row r="152" spans="1:41" ht="77.25" hidden="1" customHeight="1" x14ac:dyDescent="0.25">
      <c r="A152" s="26" t="s">
        <v>53</v>
      </c>
      <c r="B152" s="26" t="s">
        <v>143</v>
      </c>
      <c r="C152" s="26">
        <v>0</v>
      </c>
      <c r="D152" s="26" t="s">
        <v>147</v>
      </c>
      <c r="E152" s="164" t="s">
        <v>141</v>
      </c>
      <c r="F152" s="102">
        <f>G152+H152+I152</f>
        <v>12.01389</v>
      </c>
      <c r="G152" s="102">
        <v>0</v>
      </c>
      <c r="H152" s="111">
        <v>12.01389</v>
      </c>
      <c r="I152" s="102">
        <v>0</v>
      </c>
      <c r="J152" s="102">
        <f t="shared" si="22"/>
        <v>12.01389</v>
      </c>
      <c r="K152" s="102">
        <f t="shared" si="22"/>
        <v>0</v>
      </c>
      <c r="L152" s="102">
        <f t="shared" si="22"/>
        <v>12.01389</v>
      </c>
      <c r="M152" s="102">
        <f t="shared" si="22"/>
        <v>0</v>
      </c>
      <c r="N152" s="102">
        <v>0</v>
      </c>
      <c r="O152" s="102">
        <v>0</v>
      </c>
      <c r="P152" s="102">
        <v>0</v>
      </c>
      <c r="Q152" s="102">
        <v>0</v>
      </c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  <c r="AC152" s="163"/>
      <c r="AD152" s="163"/>
      <c r="AE152" s="163"/>
      <c r="AF152" s="163"/>
      <c r="AG152" s="163"/>
      <c r="AH152" s="163"/>
      <c r="AI152" s="163"/>
      <c r="AJ152" s="163"/>
      <c r="AK152" s="163"/>
      <c r="AL152" s="163"/>
      <c r="AM152" s="163"/>
      <c r="AN152" s="163"/>
      <c r="AO152" s="1" t="s">
        <v>140</v>
      </c>
    </row>
    <row r="153" spans="1:41" ht="57" hidden="1" customHeight="1" x14ac:dyDescent="0.25">
      <c r="A153" s="26" t="s">
        <v>72</v>
      </c>
      <c r="B153" s="26" t="s">
        <v>143</v>
      </c>
      <c r="C153" s="26">
        <v>0</v>
      </c>
      <c r="D153" s="26" t="s">
        <v>146</v>
      </c>
      <c r="E153" s="47" t="s">
        <v>145</v>
      </c>
      <c r="F153" s="102">
        <f>G153+H153+I153</f>
        <v>463.63789000000003</v>
      </c>
      <c r="G153" s="165">
        <v>463.63789000000003</v>
      </c>
      <c r="H153" s="102">
        <v>0</v>
      </c>
      <c r="I153" s="102">
        <v>0</v>
      </c>
      <c r="J153" s="102">
        <f t="shared" si="22"/>
        <v>463.63789000000003</v>
      </c>
      <c r="K153" s="102">
        <f t="shared" si="22"/>
        <v>463.63789000000003</v>
      </c>
      <c r="L153" s="102">
        <f t="shared" si="22"/>
        <v>0</v>
      </c>
      <c r="M153" s="102">
        <f t="shared" si="22"/>
        <v>0</v>
      </c>
      <c r="N153" s="102">
        <v>0</v>
      </c>
      <c r="O153" s="102">
        <v>0</v>
      </c>
      <c r="P153" s="102">
        <v>0</v>
      </c>
      <c r="Q153" s="102">
        <v>0</v>
      </c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  <c r="AC153" s="163"/>
      <c r="AD153" s="163"/>
      <c r="AE153" s="163"/>
      <c r="AF153" s="163"/>
      <c r="AG153" s="163"/>
      <c r="AH153" s="163"/>
      <c r="AI153" s="163"/>
      <c r="AJ153" s="163"/>
      <c r="AK153" s="163"/>
      <c r="AL153" s="163"/>
      <c r="AM153" s="163"/>
      <c r="AN153" s="163"/>
      <c r="AO153" s="1" t="s">
        <v>144</v>
      </c>
    </row>
    <row r="154" spans="1:41" ht="72" hidden="1" customHeight="1" x14ac:dyDescent="0.25">
      <c r="A154" s="26" t="s">
        <v>69</v>
      </c>
      <c r="B154" s="26" t="s">
        <v>143</v>
      </c>
      <c r="C154" s="26">
        <v>0</v>
      </c>
      <c r="D154" s="26" t="s">
        <v>142</v>
      </c>
      <c r="E154" s="164" t="s">
        <v>141</v>
      </c>
      <c r="F154" s="102">
        <f>G154+H154+I154</f>
        <v>9.0198599999999995</v>
      </c>
      <c r="G154" s="102">
        <v>0</v>
      </c>
      <c r="H154" s="102">
        <v>9.0198599999999995</v>
      </c>
      <c r="I154" s="102">
        <v>0</v>
      </c>
      <c r="J154" s="102">
        <f t="shared" si="22"/>
        <v>9.0198599999999995</v>
      </c>
      <c r="K154" s="102">
        <f t="shared" si="22"/>
        <v>0</v>
      </c>
      <c r="L154" s="102">
        <f t="shared" si="22"/>
        <v>9.0198599999999995</v>
      </c>
      <c r="M154" s="102">
        <f t="shared" si="22"/>
        <v>0</v>
      </c>
      <c r="N154" s="102">
        <v>0</v>
      </c>
      <c r="O154" s="102">
        <v>0</v>
      </c>
      <c r="P154" s="102">
        <v>0</v>
      </c>
      <c r="Q154" s="102">
        <v>0</v>
      </c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  <c r="AC154" s="163"/>
      <c r="AD154" s="163"/>
      <c r="AE154" s="163"/>
      <c r="AF154" s="163"/>
      <c r="AG154" s="163"/>
      <c r="AH154" s="163"/>
      <c r="AI154" s="163"/>
      <c r="AJ154" s="163"/>
      <c r="AK154" s="163"/>
      <c r="AL154" s="163"/>
      <c r="AM154" s="163"/>
      <c r="AN154" s="163"/>
      <c r="AO154" s="1" t="s">
        <v>140</v>
      </c>
    </row>
    <row r="155" spans="1:41" ht="22.5" hidden="1" customHeight="1" x14ac:dyDescent="0.25">
      <c r="A155" s="217" t="s">
        <v>26</v>
      </c>
      <c r="B155" s="218"/>
      <c r="C155" s="60">
        <f>C154+C153+C152+C151</f>
        <v>0</v>
      </c>
      <c r="D155" s="26"/>
      <c r="E155" s="47"/>
      <c r="F155" s="42">
        <f t="shared" ref="F155:Q155" si="23">F151+F152+F153+F154</f>
        <v>1046.06817</v>
      </c>
      <c r="G155" s="42">
        <f t="shared" si="23"/>
        <v>1025.03442</v>
      </c>
      <c r="H155" s="42">
        <f t="shared" si="23"/>
        <v>21.033749999999998</v>
      </c>
      <c r="I155" s="42">
        <f t="shared" si="23"/>
        <v>0</v>
      </c>
      <c r="J155" s="42">
        <f t="shared" si="23"/>
        <v>1046.06817</v>
      </c>
      <c r="K155" s="42">
        <f t="shared" si="23"/>
        <v>1025.03442</v>
      </c>
      <c r="L155" s="42">
        <f t="shared" si="23"/>
        <v>21.033749999999998</v>
      </c>
      <c r="M155" s="42">
        <f t="shared" si="23"/>
        <v>0</v>
      </c>
      <c r="N155" s="42">
        <f t="shared" si="23"/>
        <v>0</v>
      </c>
      <c r="O155" s="42">
        <f t="shared" si="23"/>
        <v>0</v>
      </c>
      <c r="P155" s="42">
        <f t="shared" si="23"/>
        <v>0</v>
      </c>
      <c r="Q155" s="42">
        <f t="shared" si="23"/>
        <v>0</v>
      </c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  <c r="AC155" s="163"/>
      <c r="AD155" s="163"/>
      <c r="AE155" s="163"/>
      <c r="AF155" s="163"/>
      <c r="AG155" s="163"/>
      <c r="AH155" s="163"/>
      <c r="AI155" s="163"/>
      <c r="AJ155" s="163"/>
      <c r="AK155" s="163"/>
      <c r="AL155" s="163"/>
      <c r="AM155" s="163"/>
      <c r="AN155" s="163"/>
    </row>
    <row r="156" spans="1:41" ht="46.5" hidden="1" customHeight="1" x14ac:dyDescent="0.25">
      <c r="A156" s="26"/>
      <c r="B156" s="26"/>
      <c r="C156" s="26"/>
      <c r="D156" s="26"/>
      <c r="E156" s="47"/>
      <c r="F156" s="102"/>
      <c r="G156" s="102"/>
      <c r="H156" s="102"/>
      <c r="I156" s="102"/>
      <c r="J156" s="102"/>
      <c r="K156" s="102"/>
      <c r="L156" s="102"/>
      <c r="M156" s="102"/>
      <c r="N156" s="102"/>
      <c r="O156" s="102"/>
      <c r="P156" s="102"/>
      <c r="Q156" s="102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  <c r="AC156" s="163"/>
      <c r="AD156" s="163"/>
      <c r="AE156" s="163"/>
      <c r="AF156" s="163"/>
      <c r="AG156" s="163"/>
      <c r="AH156" s="163"/>
      <c r="AI156" s="163"/>
      <c r="AJ156" s="163"/>
      <c r="AK156" s="163"/>
      <c r="AL156" s="163"/>
      <c r="AM156" s="163"/>
      <c r="AN156" s="163"/>
    </row>
    <row r="157" spans="1:41" ht="46.5" hidden="1" customHeight="1" x14ac:dyDescent="0.25">
      <c r="A157" s="26"/>
      <c r="B157" s="26"/>
      <c r="C157" s="26"/>
      <c r="D157" s="26"/>
      <c r="E157" s="47"/>
      <c r="F157" s="102"/>
      <c r="G157" s="102"/>
      <c r="H157" s="102"/>
      <c r="I157" s="102"/>
      <c r="J157" s="102"/>
      <c r="K157" s="102"/>
      <c r="L157" s="102"/>
      <c r="M157" s="102"/>
      <c r="N157" s="102"/>
      <c r="O157" s="102"/>
      <c r="P157" s="102"/>
      <c r="Q157" s="102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  <c r="AC157" s="163"/>
      <c r="AD157" s="163"/>
      <c r="AE157" s="163"/>
      <c r="AF157" s="163"/>
      <c r="AG157" s="163"/>
      <c r="AH157" s="163"/>
      <c r="AI157" s="163"/>
      <c r="AJ157" s="163"/>
      <c r="AK157" s="163"/>
      <c r="AL157" s="163"/>
      <c r="AM157" s="163"/>
      <c r="AN157" s="163"/>
    </row>
    <row r="158" spans="1:41" ht="46.5" hidden="1" customHeight="1" x14ac:dyDescent="0.25">
      <c r="A158" s="26"/>
      <c r="B158" s="26"/>
      <c r="C158" s="26"/>
      <c r="D158" s="26"/>
      <c r="E158" s="47"/>
      <c r="F158" s="102"/>
      <c r="G158" s="102"/>
      <c r="H158" s="102"/>
      <c r="I158" s="102"/>
      <c r="J158" s="102"/>
      <c r="K158" s="102"/>
      <c r="L158" s="102"/>
      <c r="M158" s="102"/>
      <c r="N158" s="102"/>
      <c r="O158" s="102"/>
      <c r="P158" s="102"/>
      <c r="Q158" s="102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  <c r="AC158" s="163"/>
      <c r="AD158" s="163"/>
      <c r="AE158" s="163"/>
      <c r="AF158" s="163"/>
      <c r="AG158" s="163"/>
      <c r="AH158" s="163"/>
      <c r="AI158" s="163"/>
      <c r="AJ158" s="163"/>
      <c r="AK158" s="163"/>
      <c r="AL158" s="163"/>
      <c r="AM158" s="163"/>
      <c r="AN158" s="163"/>
    </row>
    <row r="159" spans="1:41" ht="46.5" hidden="1" customHeight="1" x14ac:dyDescent="0.25">
      <c r="A159" s="26"/>
      <c r="B159" s="26"/>
      <c r="C159" s="26"/>
      <c r="D159" s="26"/>
      <c r="E159" s="47"/>
      <c r="F159" s="102"/>
      <c r="G159" s="102"/>
      <c r="H159" s="102"/>
      <c r="I159" s="102"/>
      <c r="J159" s="102"/>
      <c r="K159" s="102"/>
      <c r="L159" s="102"/>
      <c r="M159" s="102"/>
      <c r="N159" s="102"/>
      <c r="O159" s="102"/>
      <c r="P159" s="102"/>
      <c r="Q159" s="102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  <c r="AC159" s="163"/>
      <c r="AD159" s="163"/>
      <c r="AE159" s="163"/>
      <c r="AF159" s="163"/>
      <c r="AG159" s="163"/>
      <c r="AH159" s="163"/>
      <c r="AI159" s="163"/>
      <c r="AJ159" s="163"/>
      <c r="AK159" s="163"/>
      <c r="AL159" s="163"/>
      <c r="AM159" s="163"/>
      <c r="AN159" s="163"/>
    </row>
    <row r="160" spans="1:41" ht="46.5" hidden="1" customHeight="1" x14ac:dyDescent="0.25">
      <c r="A160" s="26"/>
      <c r="B160" s="26"/>
      <c r="C160" s="26"/>
      <c r="D160" s="26"/>
      <c r="E160" s="47"/>
      <c r="F160" s="102"/>
      <c r="G160" s="102"/>
      <c r="H160" s="102"/>
      <c r="I160" s="102"/>
      <c r="J160" s="102"/>
      <c r="K160" s="102"/>
      <c r="L160" s="102"/>
      <c r="M160" s="102"/>
      <c r="N160" s="102"/>
      <c r="O160" s="102"/>
      <c r="P160" s="102"/>
      <c r="Q160" s="102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  <c r="AC160" s="163"/>
      <c r="AD160" s="163"/>
      <c r="AE160" s="163"/>
      <c r="AF160" s="163"/>
      <c r="AG160" s="163"/>
      <c r="AH160" s="163"/>
      <c r="AI160" s="163"/>
      <c r="AJ160" s="163"/>
      <c r="AK160" s="163"/>
      <c r="AL160" s="163"/>
      <c r="AM160" s="163"/>
      <c r="AN160" s="163"/>
    </row>
    <row r="161" spans="1:41" ht="46.5" hidden="1" customHeight="1" x14ac:dyDescent="0.25">
      <c r="A161" s="26"/>
      <c r="B161" s="26"/>
      <c r="C161" s="26"/>
      <c r="D161" s="26"/>
      <c r="E161" s="47"/>
      <c r="F161" s="102"/>
      <c r="G161" s="102"/>
      <c r="H161" s="102"/>
      <c r="I161" s="102"/>
      <c r="J161" s="102"/>
      <c r="K161" s="102"/>
      <c r="L161" s="102"/>
      <c r="M161" s="102"/>
      <c r="N161" s="102"/>
      <c r="O161" s="102"/>
      <c r="P161" s="102"/>
      <c r="Q161" s="102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  <c r="AC161" s="163"/>
      <c r="AD161" s="163"/>
      <c r="AE161" s="163"/>
      <c r="AF161" s="163"/>
      <c r="AG161" s="163"/>
      <c r="AH161" s="163"/>
      <c r="AI161" s="163"/>
      <c r="AJ161" s="163"/>
      <c r="AK161" s="163"/>
      <c r="AL161" s="163"/>
      <c r="AM161" s="163"/>
      <c r="AN161" s="163"/>
    </row>
    <row r="162" spans="1:41" ht="21.75" hidden="1" customHeight="1" x14ac:dyDescent="0.25">
      <c r="A162" s="212" t="s">
        <v>8</v>
      </c>
      <c r="B162" s="213"/>
      <c r="C162" s="213"/>
      <c r="D162" s="225"/>
      <c r="E162" s="47"/>
      <c r="F162" s="102"/>
      <c r="G162" s="102"/>
      <c r="H162" s="102"/>
      <c r="I162" s="102"/>
      <c r="J162" s="102"/>
      <c r="K162" s="102"/>
      <c r="L162" s="102"/>
      <c r="M162" s="102"/>
      <c r="N162" s="102"/>
      <c r="O162" s="102"/>
      <c r="P162" s="102"/>
      <c r="Q162" s="102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  <c r="AC162" s="163"/>
      <c r="AD162" s="163"/>
      <c r="AE162" s="163"/>
      <c r="AF162" s="163"/>
      <c r="AG162" s="163"/>
      <c r="AH162" s="163"/>
      <c r="AI162" s="163"/>
      <c r="AJ162" s="163"/>
      <c r="AK162" s="163"/>
      <c r="AL162" s="163"/>
      <c r="AM162" s="163"/>
      <c r="AN162" s="163"/>
    </row>
    <row r="163" spans="1:41" ht="46.5" hidden="1" customHeight="1" x14ac:dyDescent="0.25">
      <c r="A163" s="26" t="s">
        <v>21</v>
      </c>
      <c r="B163" s="40" t="s">
        <v>139</v>
      </c>
      <c r="C163" s="26">
        <v>0</v>
      </c>
      <c r="D163" s="51" t="s">
        <v>138</v>
      </c>
      <c r="E163" s="47" t="s">
        <v>137</v>
      </c>
      <c r="F163" s="23">
        <v>20</v>
      </c>
      <c r="G163" s="86">
        <v>0</v>
      </c>
      <c r="H163" s="88">
        <f>F163</f>
        <v>20</v>
      </c>
      <c r="I163" s="132">
        <v>0</v>
      </c>
      <c r="J163" s="23">
        <f>F163</f>
        <v>20</v>
      </c>
      <c r="K163" s="86">
        <v>0</v>
      </c>
      <c r="L163" s="88">
        <f>J163</f>
        <v>20</v>
      </c>
      <c r="M163" s="132">
        <v>0</v>
      </c>
      <c r="N163" s="23">
        <v>0</v>
      </c>
      <c r="O163" s="86">
        <v>0</v>
      </c>
      <c r="P163" s="86">
        <v>0</v>
      </c>
      <c r="Q163" s="154">
        <v>0</v>
      </c>
      <c r="AO163" s="1" t="s">
        <v>38</v>
      </c>
    </row>
    <row r="164" spans="1:41" ht="27" hidden="1" customHeight="1" x14ac:dyDescent="0.25">
      <c r="A164" s="212" t="s">
        <v>89</v>
      </c>
      <c r="B164" s="213"/>
      <c r="C164" s="26">
        <f>C163</f>
        <v>0</v>
      </c>
      <c r="D164" s="26"/>
      <c r="E164" s="47"/>
      <c r="F164" s="42">
        <f t="shared" ref="F164:Q164" si="24">F163</f>
        <v>20</v>
      </c>
      <c r="G164" s="42">
        <f t="shared" si="24"/>
        <v>0</v>
      </c>
      <c r="H164" s="42">
        <f t="shared" si="24"/>
        <v>20</v>
      </c>
      <c r="I164" s="42">
        <f t="shared" si="24"/>
        <v>0</v>
      </c>
      <c r="J164" s="42">
        <f t="shared" si="24"/>
        <v>20</v>
      </c>
      <c r="K164" s="42">
        <f t="shared" si="24"/>
        <v>0</v>
      </c>
      <c r="L164" s="42">
        <f t="shared" si="24"/>
        <v>20</v>
      </c>
      <c r="M164" s="42">
        <f t="shared" si="24"/>
        <v>0</v>
      </c>
      <c r="N164" s="42">
        <f t="shared" si="24"/>
        <v>0</v>
      </c>
      <c r="O164" s="42">
        <f t="shared" si="24"/>
        <v>0</v>
      </c>
      <c r="P164" s="42">
        <f t="shared" si="24"/>
        <v>0</v>
      </c>
      <c r="Q164" s="42">
        <f t="shared" si="24"/>
        <v>0</v>
      </c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  <c r="AC164" s="163"/>
      <c r="AD164" s="163"/>
      <c r="AE164" s="163"/>
      <c r="AF164" s="163"/>
      <c r="AG164" s="163"/>
      <c r="AH164" s="163"/>
      <c r="AI164" s="163"/>
      <c r="AJ164" s="163"/>
      <c r="AK164" s="163"/>
      <c r="AL164" s="163"/>
      <c r="AM164" s="163"/>
      <c r="AN164" s="163"/>
    </row>
    <row r="165" spans="1:41" ht="21.75" hidden="1" customHeight="1" x14ac:dyDescent="0.25">
      <c r="A165" s="26"/>
      <c r="B165" s="43" t="s">
        <v>15</v>
      </c>
      <c r="C165" s="44">
        <f>C155+C149+C164</f>
        <v>0</v>
      </c>
      <c r="D165" s="26"/>
      <c r="E165" s="26"/>
      <c r="F165" s="42">
        <f t="shared" ref="F165:AN165" si="25">F155+F149+F146+F138+F107+F103+F163</f>
        <v>2637.8635800000006</v>
      </c>
      <c r="G165" s="42">
        <f t="shared" si="25"/>
        <v>1025.03442</v>
      </c>
      <c r="H165" s="42">
        <f t="shared" si="25"/>
        <v>1612.8291600000002</v>
      </c>
      <c r="I165" s="42">
        <f t="shared" si="25"/>
        <v>0</v>
      </c>
      <c r="J165" s="42">
        <f t="shared" si="25"/>
        <v>2637.8635800000006</v>
      </c>
      <c r="K165" s="42">
        <f t="shared" si="25"/>
        <v>1025.03442</v>
      </c>
      <c r="L165" s="42">
        <f t="shared" si="25"/>
        <v>1612.8291600000002</v>
      </c>
      <c r="M165" s="42">
        <f t="shared" si="25"/>
        <v>0</v>
      </c>
      <c r="N165" s="42">
        <f t="shared" si="25"/>
        <v>0</v>
      </c>
      <c r="O165" s="42">
        <f t="shared" si="25"/>
        <v>0</v>
      </c>
      <c r="P165" s="42">
        <f t="shared" si="25"/>
        <v>0</v>
      </c>
      <c r="Q165" s="42">
        <f t="shared" si="25"/>
        <v>0</v>
      </c>
      <c r="R165" s="42">
        <f t="shared" si="25"/>
        <v>0</v>
      </c>
      <c r="S165" s="42">
        <f t="shared" si="25"/>
        <v>0</v>
      </c>
      <c r="T165" s="42">
        <f t="shared" si="25"/>
        <v>0</v>
      </c>
      <c r="U165" s="42">
        <f t="shared" si="25"/>
        <v>0</v>
      </c>
      <c r="V165" s="42">
        <f t="shared" si="25"/>
        <v>0</v>
      </c>
      <c r="W165" s="42">
        <f t="shared" si="25"/>
        <v>0</v>
      </c>
      <c r="X165" s="42">
        <f t="shared" si="25"/>
        <v>0</v>
      </c>
      <c r="Y165" s="42">
        <f t="shared" si="25"/>
        <v>0</v>
      </c>
      <c r="Z165" s="42">
        <f t="shared" si="25"/>
        <v>0</v>
      </c>
      <c r="AA165" s="42">
        <f t="shared" si="25"/>
        <v>0</v>
      </c>
      <c r="AB165" s="42">
        <f t="shared" si="25"/>
        <v>0</v>
      </c>
      <c r="AC165" s="42">
        <f t="shared" si="25"/>
        <v>0</v>
      </c>
      <c r="AD165" s="42">
        <f t="shared" si="25"/>
        <v>0</v>
      </c>
      <c r="AE165" s="42">
        <f t="shared" si="25"/>
        <v>0</v>
      </c>
      <c r="AF165" s="42">
        <f t="shared" si="25"/>
        <v>0</v>
      </c>
      <c r="AG165" s="42">
        <f t="shared" si="25"/>
        <v>0</v>
      </c>
      <c r="AH165" s="42">
        <f t="shared" si="25"/>
        <v>0</v>
      </c>
      <c r="AI165" s="42">
        <f t="shared" si="25"/>
        <v>0</v>
      </c>
      <c r="AJ165" s="42">
        <f t="shared" si="25"/>
        <v>0</v>
      </c>
      <c r="AK165" s="42">
        <f t="shared" si="25"/>
        <v>0</v>
      </c>
      <c r="AL165" s="42">
        <f t="shared" si="25"/>
        <v>0</v>
      </c>
      <c r="AM165" s="42">
        <f t="shared" si="25"/>
        <v>0</v>
      </c>
      <c r="AN165" s="42">
        <f t="shared" si="25"/>
        <v>0</v>
      </c>
    </row>
    <row r="166" spans="1:41" ht="21.75" hidden="1" customHeight="1" x14ac:dyDescent="0.25">
      <c r="A166" s="230" t="s">
        <v>136</v>
      </c>
      <c r="B166" s="230"/>
      <c r="C166" s="230"/>
      <c r="D166" s="230"/>
      <c r="E166" s="230"/>
      <c r="F166" s="230"/>
      <c r="G166" s="230"/>
      <c r="H166" s="230"/>
      <c r="I166" s="230"/>
      <c r="J166" s="230"/>
      <c r="K166" s="230"/>
      <c r="L166" s="230"/>
      <c r="M166" s="230"/>
      <c r="N166" s="230"/>
      <c r="O166" s="230"/>
      <c r="P166" s="230"/>
      <c r="Q166" s="230"/>
    </row>
    <row r="167" spans="1:41" ht="21.75" hidden="1" customHeight="1" x14ac:dyDescent="0.25">
      <c r="A167" s="33" t="s">
        <v>6</v>
      </c>
      <c r="B167" s="161"/>
      <c r="C167" s="161"/>
      <c r="D167" s="161"/>
      <c r="E167" s="161"/>
      <c r="F167" s="161"/>
      <c r="G167" s="161"/>
      <c r="H167" s="161"/>
      <c r="I167" s="161"/>
      <c r="J167" s="161"/>
      <c r="K167" s="161"/>
      <c r="L167" s="162"/>
      <c r="M167" s="161"/>
      <c r="N167" s="161"/>
      <c r="O167" s="161"/>
      <c r="P167" s="161"/>
      <c r="Q167" s="161"/>
      <c r="R167" s="130"/>
      <c r="S167" s="130"/>
      <c r="T167" s="130"/>
      <c r="U167" s="130"/>
      <c r="V167" s="130"/>
      <c r="W167" s="130"/>
      <c r="X167" s="130"/>
      <c r="Y167" s="130"/>
      <c r="Z167" s="130"/>
      <c r="AA167" s="130"/>
      <c r="AB167" s="130"/>
      <c r="AC167" s="130"/>
      <c r="AD167" s="130"/>
      <c r="AE167" s="130"/>
      <c r="AF167" s="130"/>
      <c r="AG167" s="130"/>
      <c r="AH167" s="130"/>
      <c r="AI167" s="130"/>
      <c r="AJ167" s="130"/>
      <c r="AK167" s="130"/>
      <c r="AL167" s="130"/>
      <c r="AM167" s="130"/>
      <c r="AN167" s="130"/>
    </row>
    <row r="168" spans="1:41" ht="48" hidden="1" customHeight="1" x14ac:dyDescent="0.25">
      <c r="A168" s="52"/>
      <c r="B168" s="52"/>
      <c r="C168" s="52"/>
      <c r="D168" s="152"/>
      <c r="E168" s="150"/>
      <c r="F168" s="149"/>
      <c r="G168" s="147"/>
      <c r="H168" s="147"/>
      <c r="I168" s="147"/>
      <c r="J168" s="149"/>
      <c r="K168" s="147"/>
      <c r="L168" s="148"/>
      <c r="M168" s="147"/>
      <c r="N168" s="147"/>
      <c r="O168" s="147"/>
      <c r="P168" s="147"/>
      <c r="Q168" s="147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46"/>
      <c r="AF168" s="146"/>
      <c r="AG168" s="146"/>
      <c r="AH168" s="146"/>
      <c r="AI168" s="146"/>
      <c r="AJ168" s="146"/>
      <c r="AK168" s="146"/>
      <c r="AL168" s="146"/>
      <c r="AM168" s="146"/>
      <c r="AN168" s="146"/>
    </row>
    <row r="169" spans="1:41" ht="33.75" hidden="1" customHeight="1" x14ac:dyDescent="0.25">
      <c r="A169" s="52"/>
      <c r="B169" s="52"/>
      <c r="C169" s="52"/>
      <c r="D169" s="152"/>
      <c r="E169" s="150"/>
      <c r="F169" s="149"/>
      <c r="G169" s="147"/>
      <c r="H169" s="147"/>
      <c r="I169" s="147"/>
      <c r="J169" s="149"/>
      <c r="K169" s="147"/>
      <c r="L169" s="148"/>
      <c r="M169" s="147"/>
      <c r="N169" s="147"/>
      <c r="O169" s="147"/>
      <c r="P169" s="147"/>
      <c r="Q169" s="147"/>
      <c r="R169" s="146"/>
      <c r="S169" s="146"/>
      <c r="T169" s="146"/>
      <c r="U169" s="146"/>
      <c r="V169" s="146"/>
      <c r="W169" s="146"/>
      <c r="X169" s="146"/>
      <c r="Y169" s="146"/>
      <c r="Z169" s="146"/>
      <c r="AA169" s="146"/>
      <c r="AB169" s="146"/>
      <c r="AC169" s="146"/>
      <c r="AD169" s="146"/>
      <c r="AE169" s="146"/>
      <c r="AF169" s="146"/>
      <c r="AG169" s="146"/>
      <c r="AH169" s="146"/>
      <c r="AI169" s="146"/>
      <c r="AJ169" s="146"/>
      <c r="AK169" s="146"/>
      <c r="AL169" s="146"/>
      <c r="AM169" s="146"/>
      <c r="AN169" s="146"/>
    </row>
    <row r="170" spans="1:41" ht="21.75" hidden="1" customHeight="1" x14ac:dyDescent="0.25">
      <c r="A170" s="52"/>
      <c r="B170" s="52"/>
      <c r="C170" s="52"/>
      <c r="D170" s="152"/>
      <c r="E170" s="150"/>
      <c r="F170" s="149"/>
      <c r="G170" s="147"/>
      <c r="H170" s="147"/>
      <c r="I170" s="147"/>
      <c r="J170" s="149"/>
      <c r="K170" s="147"/>
      <c r="L170" s="148"/>
      <c r="M170" s="147"/>
      <c r="N170" s="147"/>
      <c r="O170" s="147"/>
      <c r="P170" s="147"/>
      <c r="Q170" s="147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46"/>
      <c r="AF170" s="146"/>
      <c r="AG170" s="146"/>
      <c r="AH170" s="146"/>
      <c r="AI170" s="146"/>
      <c r="AJ170" s="146"/>
      <c r="AK170" s="146"/>
      <c r="AL170" s="146"/>
      <c r="AM170" s="146"/>
      <c r="AN170" s="146"/>
      <c r="AO170" s="7"/>
    </row>
    <row r="171" spans="1:41" ht="21.75" hidden="1" customHeight="1" x14ac:dyDescent="0.25">
      <c r="A171" s="52"/>
      <c r="B171" s="52"/>
      <c r="C171" s="52"/>
      <c r="D171" s="152"/>
      <c r="E171" s="150"/>
      <c r="F171" s="149"/>
      <c r="G171" s="147"/>
      <c r="H171" s="147"/>
      <c r="I171" s="147"/>
      <c r="J171" s="149"/>
      <c r="K171" s="147"/>
      <c r="L171" s="148"/>
      <c r="M171" s="147"/>
      <c r="N171" s="147"/>
      <c r="O171" s="147"/>
      <c r="P171" s="147"/>
      <c r="Q171" s="147"/>
      <c r="R171" s="146"/>
      <c r="S171" s="146"/>
      <c r="T171" s="146"/>
      <c r="U171" s="146"/>
      <c r="V171" s="146"/>
      <c r="W171" s="146"/>
      <c r="X171" s="146"/>
      <c r="Y171" s="146"/>
      <c r="Z171" s="146"/>
      <c r="AA171" s="146"/>
      <c r="AB171" s="146"/>
      <c r="AC171" s="146"/>
      <c r="AD171" s="146"/>
      <c r="AE171" s="146"/>
      <c r="AF171" s="146"/>
      <c r="AG171" s="146"/>
      <c r="AH171" s="146"/>
      <c r="AI171" s="146"/>
      <c r="AJ171" s="146"/>
      <c r="AK171" s="146"/>
      <c r="AL171" s="146"/>
      <c r="AM171" s="146"/>
      <c r="AN171" s="146"/>
      <c r="AO171" s="7"/>
    </row>
    <row r="172" spans="1:41" ht="21.75" hidden="1" customHeight="1" x14ac:dyDescent="0.25">
      <c r="A172" s="52"/>
      <c r="B172" s="52"/>
      <c r="C172" s="52"/>
      <c r="D172" s="152"/>
      <c r="E172" s="150"/>
      <c r="F172" s="149"/>
      <c r="G172" s="147"/>
      <c r="H172" s="147"/>
      <c r="I172" s="147"/>
      <c r="J172" s="149"/>
      <c r="K172" s="147"/>
      <c r="L172" s="148"/>
      <c r="M172" s="147"/>
      <c r="N172" s="147"/>
      <c r="O172" s="147"/>
      <c r="P172" s="147"/>
      <c r="Q172" s="147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46"/>
      <c r="AF172" s="146"/>
      <c r="AG172" s="146"/>
      <c r="AH172" s="146"/>
      <c r="AI172" s="146"/>
      <c r="AJ172" s="146"/>
      <c r="AK172" s="146"/>
      <c r="AL172" s="146"/>
      <c r="AM172" s="146"/>
      <c r="AN172" s="146"/>
      <c r="AO172" s="7"/>
    </row>
    <row r="173" spans="1:41" ht="21.75" hidden="1" customHeight="1" x14ac:dyDescent="0.25">
      <c r="A173" s="52"/>
      <c r="B173" s="52"/>
      <c r="C173" s="52"/>
      <c r="D173" s="152"/>
      <c r="E173" s="150"/>
      <c r="F173" s="149"/>
      <c r="G173" s="147"/>
      <c r="H173" s="147"/>
      <c r="I173" s="147"/>
      <c r="J173" s="149"/>
      <c r="K173" s="147"/>
      <c r="L173" s="148"/>
      <c r="M173" s="147"/>
      <c r="N173" s="147"/>
      <c r="O173" s="147"/>
      <c r="P173" s="147"/>
      <c r="Q173" s="147"/>
      <c r="R173" s="146"/>
      <c r="S173" s="146"/>
      <c r="T173" s="146"/>
      <c r="U173" s="146"/>
      <c r="V173" s="146"/>
      <c r="W173" s="146"/>
      <c r="X173" s="146"/>
      <c r="Y173" s="146"/>
      <c r="Z173" s="146"/>
      <c r="AA173" s="146"/>
      <c r="AB173" s="146"/>
      <c r="AC173" s="146"/>
      <c r="AD173" s="146"/>
      <c r="AE173" s="146"/>
      <c r="AF173" s="146"/>
      <c r="AG173" s="146"/>
      <c r="AH173" s="146"/>
      <c r="AI173" s="146"/>
      <c r="AJ173" s="146"/>
      <c r="AK173" s="146"/>
      <c r="AL173" s="146"/>
      <c r="AM173" s="146"/>
      <c r="AN173" s="146"/>
      <c r="AO173" s="7"/>
    </row>
    <row r="174" spans="1:41" ht="21.75" hidden="1" customHeight="1" x14ac:dyDescent="0.25">
      <c r="A174" s="52"/>
      <c r="B174" s="52"/>
      <c r="C174" s="52"/>
      <c r="D174" s="152"/>
      <c r="E174" s="150"/>
      <c r="F174" s="149"/>
      <c r="G174" s="147"/>
      <c r="H174" s="147"/>
      <c r="I174" s="147"/>
      <c r="J174" s="149"/>
      <c r="K174" s="147"/>
      <c r="L174" s="148"/>
      <c r="M174" s="147"/>
      <c r="N174" s="147"/>
      <c r="O174" s="147"/>
      <c r="P174" s="147"/>
      <c r="Q174" s="147"/>
      <c r="R174" s="146"/>
      <c r="S174" s="146"/>
      <c r="T174" s="146"/>
      <c r="U174" s="146"/>
      <c r="V174" s="146"/>
      <c r="W174" s="146"/>
      <c r="X174" s="146"/>
      <c r="Y174" s="146"/>
      <c r="Z174" s="146"/>
      <c r="AA174" s="146"/>
      <c r="AB174" s="146"/>
      <c r="AC174" s="146"/>
      <c r="AD174" s="146"/>
      <c r="AE174" s="146"/>
      <c r="AF174" s="146"/>
      <c r="AG174" s="146"/>
      <c r="AH174" s="146"/>
      <c r="AI174" s="146"/>
      <c r="AJ174" s="146"/>
      <c r="AK174" s="146"/>
      <c r="AL174" s="146"/>
      <c r="AM174" s="146"/>
      <c r="AN174" s="146"/>
      <c r="AO174" s="7"/>
    </row>
    <row r="175" spans="1:41" ht="48.75" hidden="1" customHeight="1" x14ac:dyDescent="0.25">
      <c r="A175" s="52" t="s">
        <v>21</v>
      </c>
      <c r="B175" s="123" t="s">
        <v>132</v>
      </c>
      <c r="C175" s="160">
        <v>0.02</v>
      </c>
      <c r="D175" s="114" t="s">
        <v>135</v>
      </c>
      <c r="E175" s="50" t="s">
        <v>134</v>
      </c>
      <c r="F175" s="158">
        <v>40</v>
      </c>
      <c r="G175" s="157">
        <v>0</v>
      </c>
      <c r="H175" s="157">
        <f>F175</f>
        <v>40</v>
      </c>
      <c r="I175" s="157">
        <v>0</v>
      </c>
      <c r="J175" s="158">
        <v>40</v>
      </c>
      <c r="K175" s="157">
        <v>0</v>
      </c>
      <c r="L175" s="157">
        <f>J175</f>
        <v>40</v>
      </c>
      <c r="M175" s="157">
        <v>0</v>
      </c>
      <c r="N175" s="157">
        <v>0</v>
      </c>
      <c r="O175" s="157">
        <v>0</v>
      </c>
      <c r="P175" s="157">
        <v>0</v>
      </c>
      <c r="Q175" s="157">
        <v>0</v>
      </c>
      <c r="R175" s="146"/>
      <c r="S175" s="146"/>
      <c r="T175" s="146"/>
      <c r="U175" s="146"/>
      <c r="V175" s="146"/>
      <c r="W175" s="146"/>
      <c r="X175" s="146"/>
      <c r="Y175" s="146"/>
      <c r="Z175" s="146"/>
      <c r="AA175" s="146"/>
      <c r="AB175" s="146"/>
      <c r="AC175" s="146"/>
      <c r="AD175" s="146"/>
      <c r="AE175" s="146"/>
      <c r="AF175" s="146"/>
      <c r="AG175" s="146"/>
      <c r="AH175" s="146"/>
      <c r="AI175" s="146"/>
      <c r="AJ175" s="146"/>
      <c r="AK175" s="146"/>
      <c r="AL175" s="146"/>
      <c r="AM175" s="146"/>
      <c r="AN175" s="146"/>
      <c r="AO175" s="7" t="s">
        <v>73</v>
      </c>
    </row>
    <row r="176" spans="1:41" ht="48" hidden="1" customHeight="1" x14ac:dyDescent="0.25">
      <c r="A176" s="52" t="s">
        <v>53</v>
      </c>
      <c r="B176" s="123" t="s">
        <v>132</v>
      </c>
      <c r="C176" s="160">
        <v>0</v>
      </c>
      <c r="D176" s="114" t="s">
        <v>75</v>
      </c>
      <c r="E176" s="50" t="s">
        <v>18</v>
      </c>
      <c r="F176" s="158">
        <f>G176+H176</f>
        <v>64.495990000000006</v>
      </c>
      <c r="G176" s="157">
        <v>0</v>
      </c>
      <c r="H176" s="157">
        <v>64.495990000000006</v>
      </c>
      <c r="I176" s="157">
        <v>0</v>
      </c>
      <c r="J176" s="158">
        <f>K176+L176</f>
        <v>64.495990000000006</v>
      </c>
      <c r="K176" s="157">
        <v>0</v>
      </c>
      <c r="L176" s="157">
        <v>64.495990000000006</v>
      </c>
      <c r="M176" s="157">
        <v>0</v>
      </c>
      <c r="N176" s="157">
        <v>0</v>
      </c>
      <c r="O176" s="157">
        <v>0</v>
      </c>
      <c r="P176" s="157">
        <v>0</v>
      </c>
      <c r="Q176" s="157">
        <v>0</v>
      </c>
      <c r="R176" s="146"/>
      <c r="S176" s="146"/>
      <c r="T176" s="146"/>
      <c r="U176" s="146"/>
      <c r="V176" s="146"/>
      <c r="W176" s="146"/>
      <c r="X176" s="146"/>
      <c r="Y176" s="146"/>
      <c r="Z176" s="146"/>
      <c r="AA176" s="146"/>
      <c r="AB176" s="146"/>
      <c r="AC176" s="146"/>
      <c r="AD176" s="146"/>
      <c r="AE176" s="146"/>
      <c r="AF176" s="146"/>
      <c r="AG176" s="146"/>
      <c r="AH176" s="146"/>
      <c r="AI176" s="146"/>
      <c r="AJ176" s="146"/>
      <c r="AK176" s="146"/>
      <c r="AL176" s="146"/>
      <c r="AM176" s="146"/>
      <c r="AN176" s="146"/>
      <c r="AO176" s="7" t="s">
        <v>38</v>
      </c>
    </row>
    <row r="177" spans="1:46" ht="117" hidden="1" customHeight="1" x14ac:dyDescent="0.25">
      <c r="A177" s="52" t="s">
        <v>72</v>
      </c>
      <c r="B177" s="123" t="s">
        <v>132</v>
      </c>
      <c r="C177" s="160">
        <v>0</v>
      </c>
      <c r="D177" s="114" t="s">
        <v>75</v>
      </c>
      <c r="E177" s="50" t="s">
        <v>18</v>
      </c>
      <c r="F177" s="158">
        <v>29.549489999999999</v>
      </c>
      <c r="G177" s="157">
        <v>0</v>
      </c>
      <c r="H177" s="157">
        <v>29.549489999999999</v>
      </c>
      <c r="I177" s="157">
        <v>0</v>
      </c>
      <c r="J177" s="158">
        <v>29.549489999999999</v>
      </c>
      <c r="K177" s="157">
        <v>0</v>
      </c>
      <c r="L177" s="157">
        <v>29.549489999999999</v>
      </c>
      <c r="M177" s="157">
        <v>0</v>
      </c>
      <c r="N177" s="157">
        <v>0</v>
      </c>
      <c r="O177" s="157">
        <v>0</v>
      </c>
      <c r="P177" s="157">
        <v>0</v>
      </c>
      <c r="Q177" s="157">
        <v>0</v>
      </c>
      <c r="R177" s="146"/>
      <c r="S177" s="146"/>
      <c r="T177" s="146"/>
      <c r="U177" s="146"/>
      <c r="V177" s="146"/>
      <c r="W177" s="146"/>
      <c r="X177" s="146"/>
      <c r="Y177" s="146"/>
      <c r="Z177" s="146"/>
      <c r="AA177" s="146"/>
      <c r="AB177" s="146"/>
      <c r="AC177" s="146"/>
      <c r="AD177" s="146"/>
      <c r="AE177" s="146"/>
      <c r="AF177" s="146"/>
      <c r="AG177" s="146"/>
      <c r="AH177" s="146"/>
      <c r="AI177" s="146"/>
      <c r="AJ177" s="146"/>
      <c r="AK177" s="146"/>
      <c r="AL177" s="146"/>
      <c r="AM177" s="146"/>
      <c r="AN177" s="146"/>
      <c r="AO177" s="7" t="s">
        <v>133</v>
      </c>
    </row>
    <row r="178" spans="1:46" ht="117" hidden="1" customHeight="1" x14ac:dyDescent="0.25">
      <c r="A178" s="124">
        <v>4</v>
      </c>
      <c r="B178" s="123" t="s">
        <v>132</v>
      </c>
      <c r="C178" s="160">
        <v>0</v>
      </c>
      <c r="D178" s="129" t="s">
        <v>131</v>
      </c>
      <c r="E178" s="159"/>
      <c r="F178" s="158">
        <f>300.37157+6.58876</f>
        <v>306.96033</v>
      </c>
      <c r="G178" s="157">
        <v>0</v>
      </c>
      <c r="H178" s="157">
        <f>F178</f>
        <v>306.96033</v>
      </c>
      <c r="I178" s="157">
        <v>0</v>
      </c>
      <c r="J178" s="158">
        <f>F178</f>
        <v>306.96033</v>
      </c>
      <c r="K178" s="157">
        <v>0</v>
      </c>
      <c r="L178" s="157">
        <f>F178</f>
        <v>306.96033</v>
      </c>
      <c r="M178" s="157">
        <v>0</v>
      </c>
      <c r="N178" s="157">
        <v>0</v>
      </c>
      <c r="O178" s="157">
        <v>0</v>
      </c>
      <c r="P178" s="157">
        <v>0</v>
      </c>
      <c r="Q178" s="157">
        <v>0</v>
      </c>
      <c r="R178" s="146"/>
      <c r="S178" s="146"/>
      <c r="T178" s="146"/>
      <c r="U178" s="146"/>
      <c r="V178" s="146"/>
      <c r="W178" s="146"/>
      <c r="X178" s="146"/>
      <c r="Y178" s="146"/>
      <c r="Z178" s="146"/>
      <c r="AA178" s="146"/>
      <c r="AB178" s="146"/>
      <c r="AC178" s="146"/>
      <c r="AD178" s="146"/>
      <c r="AE178" s="146"/>
      <c r="AF178" s="146"/>
      <c r="AG178" s="146"/>
      <c r="AH178" s="146"/>
      <c r="AI178" s="146"/>
      <c r="AJ178" s="146"/>
      <c r="AK178" s="146"/>
      <c r="AL178" s="146"/>
      <c r="AM178" s="146"/>
      <c r="AN178" s="146"/>
      <c r="AO178" s="1" t="s">
        <v>130</v>
      </c>
    </row>
    <row r="179" spans="1:46" ht="21.75" hidden="1" customHeight="1" x14ac:dyDescent="0.25">
      <c r="A179" s="217" t="s">
        <v>129</v>
      </c>
      <c r="B179" s="218"/>
      <c r="C179" s="30">
        <f>C175</f>
        <v>0.02</v>
      </c>
      <c r="D179" s="54"/>
      <c r="E179" s="64"/>
      <c r="F179" s="30">
        <f t="shared" ref="F179:Q179" si="26">SUM(F175:F178)</f>
        <v>441.00581</v>
      </c>
      <c r="G179" s="30">
        <f t="shared" si="26"/>
        <v>0</v>
      </c>
      <c r="H179" s="30">
        <f t="shared" si="26"/>
        <v>441.00581</v>
      </c>
      <c r="I179" s="30">
        <f t="shared" si="26"/>
        <v>0</v>
      </c>
      <c r="J179" s="30">
        <f t="shared" si="26"/>
        <v>441.00581</v>
      </c>
      <c r="K179" s="30">
        <f t="shared" si="26"/>
        <v>0</v>
      </c>
      <c r="L179" s="30">
        <f t="shared" si="26"/>
        <v>441.00581</v>
      </c>
      <c r="M179" s="30">
        <f t="shared" si="26"/>
        <v>0</v>
      </c>
      <c r="N179" s="30">
        <f t="shared" si="26"/>
        <v>0</v>
      </c>
      <c r="O179" s="30">
        <f t="shared" si="26"/>
        <v>0</v>
      </c>
      <c r="P179" s="30">
        <f t="shared" si="26"/>
        <v>0</v>
      </c>
      <c r="Q179" s="30">
        <f t="shared" si="26"/>
        <v>0</v>
      </c>
      <c r="R179" s="30">
        <f t="shared" ref="R179:AN179" si="27">SUM(R175:R177)</f>
        <v>0</v>
      </c>
      <c r="S179" s="30">
        <f t="shared" si="27"/>
        <v>0</v>
      </c>
      <c r="T179" s="30">
        <f t="shared" si="27"/>
        <v>0</v>
      </c>
      <c r="U179" s="30">
        <f t="shared" si="27"/>
        <v>0</v>
      </c>
      <c r="V179" s="30">
        <f t="shared" si="27"/>
        <v>0</v>
      </c>
      <c r="W179" s="30">
        <f t="shared" si="27"/>
        <v>0</v>
      </c>
      <c r="X179" s="30">
        <f t="shared" si="27"/>
        <v>0</v>
      </c>
      <c r="Y179" s="30">
        <f t="shared" si="27"/>
        <v>0</v>
      </c>
      <c r="Z179" s="30">
        <f t="shared" si="27"/>
        <v>0</v>
      </c>
      <c r="AA179" s="30">
        <f t="shared" si="27"/>
        <v>0</v>
      </c>
      <c r="AB179" s="30">
        <f t="shared" si="27"/>
        <v>0</v>
      </c>
      <c r="AC179" s="30">
        <f t="shared" si="27"/>
        <v>0</v>
      </c>
      <c r="AD179" s="30">
        <f t="shared" si="27"/>
        <v>0</v>
      </c>
      <c r="AE179" s="30">
        <f t="shared" si="27"/>
        <v>0</v>
      </c>
      <c r="AF179" s="30">
        <f t="shared" si="27"/>
        <v>0</v>
      </c>
      <c r="AG179" s="30">
        <f t="shared" si="27"/>
        <v>0</v>
      </c>
      <c r="AH179" s="30">
        <f t="shared" si="27"/>
        <v>0</v>
      </c>
      <c r="AI179" s="30">
        <f t="shared" si="27"/>
        <v>0</v>
      </c>
      <c r="AJ179" s="30">
        <f t="shared" si="27"/>
        <v>0</v>
      </c>
      <c r="AK179" s="30">
        <f t="shared" si="27"/>
        <v>0</v>
      </c>
      <c r="AL179" s="30">
        <f t="shared" si="27"/>
        <v>0</v>
      </c>
      <c r="AM179" s="30">
        <f t="shared" si="27"/>
        <v>0</v>
      </c>
      <c r="AN179" s="30">
        <f t="shared" si="27"/>
        <v>0</v>
      </c>
    </row>
    <row r="180" spans="1:46" ht="21.75" hidden="1" customHeight="1" x14ac:dyDescent="0.25">
      <c r="A180" s="32" t="s">
        <v>12</v>
      </c>
      <c r="B180" s="64"/>
      <c r="C180" s="64"/>
      <c r="D180" s="64"/>
      <c r="E180" s="64"/>
      <c r="F180" s="23"/>
      <c r="G180" s="86"/>
      <c r="H180" s="86"/>
      <c r="I180" s="132"/>
      <c r="J180" s="155"/>
      <c r="K180" s="86"/>
      <c r="L180" s="88"/>
      <c r="M180" s="132"/>
      <c r="N180" s="155"/>
      <c r="O180" s="86"/>
      <c r="P180" s="86"/>
      <c r="Q180" s="154"/>
      <c r="R180" s="130"/>
      <c r="S180" s="130"/>
      <c r="T180" s="130"/>
      <c r="U180" s="130"/>
      <c r="V180" s="130"/>
      <c r="W180" s="130"/>
      <c r="X180" s="130"/>
      <c r="Y180" s="130"/>
      <c r="Z180" s="130"/>
      <c r="AA180" s="130"/>
      <c r="AB180" s="130"/>
      <c r="AC180" s="130"/>
      <c r="AD180" s="130"/>
      <c r="AE180" s="130"/>
      <c r="AF180" s="130"/>
      <c r="AG180" s="130"/>
      <c r="AH180" s="130"/>
      <c r="AI180" s="130"/>
      <c r="AJ180" s="130"/>
      <c r="AK180" s="130"/>
      <c r="AL180" s="130"/>
      <c r="AM180" s="130"/>
      <c r="AN180" s="130"/>
    </row>
    <row r="181" spans="1:46" ht="21.75" hidden="1" customHeight="1" x14ac:dyDescent="0.25">
      <c r="A181" s="64"/>
      <c r="B181" s="64"/>
      <c r="C181" s="64"/>
      <c r="D181" s="64"/>
      <c r="E181" s="64"/>
      <c r="F181" s="23"/>
      <c r="G181" s="86"/>
      <c r="H181" s="86"/>
      <c r="I181" s="132"/>
      <c r="J181" s="155"/>
      <c r="K181" s="86"/>
      <c r="L181" s="88"/>
      <c r="M181" s="132"/>
      <c r="N181" s="155"/>
      <c r="O181" s="86"/>
      <c r="P181" s="86"/>
      <c r="Q181" s="154"/>
      <c r="R181" s="130"/>
      <c r="S181" s="130"/>
      <c r="T181" s="130"/>
      <c r="U181" s="130"/>
      <c r="V181" s="130"/>
      <c r="W181" s="130"/>
      <c r="X181" s="130"/>
      <c r="Y181" s="130"/>
      <c r="Z181" s="130"/>
      <c r="AA181" s="130"/>
      <c r="AB181" s="130"/>
      <c r="AC181" s="130"/>
      <c r="AD181" s="130"/>
      <c r="AE181" s="130"/>
      <c r="AF181" s="130"/>
      <c r="AG181" s="130"/>
      <c r="AH181" s="130"/>
      <c r="AI181" s="130"/>
      <c r="AJ181" s="130"/>
      <c r="AK181" s="130"/>
      <c r="AL181" s="130"/>
      <c r="AM181" s="130"/>
      <c r="AN181" s="130"/>
      <c r="AT181" s="1"/>
    </row>
    <row r="182" spans="1:46" ht="21.75" hidden="1" customHeight="1" x14ac:dyDescent="0.25">
      <c r="A182" s="64"/>
      <c r="B182" s="64"/>
      <c r="C182" s="64"/>
      <c r="D182" s="64"/>
      <c r="E182" s="64"/>
      <c r="F182" s="23"/>
      <c r="G182" s="86"/>
      <c r="H182" s="86"/>
      <c r="I182" s="132"/>
      <c r="J182" s="155"/>
      <c r="K182" s="86"/>
      <c r="L182" s="88"/>
      <c r="M182" s="132"/>
      <c r="N182" s="155"/>
      <c r="O182" s="86"/>
      <c r="P182" s="86"/>
      <c r="Q182" s="154"/>
      <c r="R182" s="130"/>
      <c r="S182" s="130"/>
      <c r="T182" s="130"/>
      <c r="U182" s="130"/>
      <c r="V182" s="130"/>
      <c r="W182" s="130"/>
      <c r="X182" s="130"/>
      <c r="Y182" s="130"/>
      <c r="Z182" s="130"/>
      <c r="AA182" s="130"/>
      <c r="AB182" s="130"/>
      <c r="AC182" s="130"/>
      <c r="AD182" s="130"/>
      <c r="AE182" s="130"/>
      <c r="AF182" s="130"/>
      <c r="AG182" s="130"/>
      <c r="AH182" s="130"/>
      <c r="AI182" s="130"/>
      <c r="AJ182" s="130"/>
      <c r="AK182" s="130"/>
      <c r="AL182" s="130"/>
      <c r="AM182" s="130"/>
      <c r="AN182" s="130"/>
      <c r="AT182" s="1"/>
    </row>
    <row r="183" spans="1:46" ht="78.75" hidden="1" x14ac:dyDescent="0.25">
      <c r="A183" s="26" t="s">
        <v>21</v>
      </c>
      <c r="B183" s="123" t="s">
        <v>127</v>
      </c>
      <c r="C183" s="26">
        <v>0</v>
      </c>
      <c r="D183" s="61" t="s">
        <v>128</v>
      </c>
      <c r="E183" s="50" t="s">
        <v>18</v>
      </c>
      <c r="F183" s="122">
        <v>149.09693999999999</v>
      </c>
      <c r="G183" s="122">
        <v>0</v>
      </c>
      <c r="H183" s="122">
        <f>F183</f>
        <v>149.09693999999999</v>
      </c>
      <c r="I183" s="132">
        <v>0</v>
      </c>
      <c r="J183" s="122">
        <v>149.09693999999999</v>
      </c>
      <c r="K183" s="122">
        <v>0</v>
      </c>
      <c r="L183" s="122">
        <f>J183</f>
        <v>149.09693999999999</v>
      </c>
      <c r="M183" s="132">
        <v>0</v>
      </c>
      <c r="N183" s="132">
        <v>0</v>
      </c>
      <c r="O183" s="86">
        <v>0</v>
      </c>
      <c r="P183" s="86">
        <v>0</v>
      </c>
      <c r="Q183" s="154">
        <v>0</v>
      </c>
      <c r="R183" s="130"/>
      <c r="S183" s="130"/>
      <c r="T183" s="130"/>
      <c r="U183" s="130"/>
      <c r="V183" s="130"/>
      <c r="W183" s="130"/>
      <c r="X183" s="130"/>
      <c r="Y183" s="130"/>
      <c r="Z183" s="130"/>
      <c r="AA183" s="130"/>
      <c r="AB183" s="130"/>
      <c r="AC183" s="130"/>
      <c r="AD183" s="130"/>
      <c r="AE183" s="130"/>
      <c r="AF183" s="130"/>
      <c r="AG183" s="130"/>
      <c r="AH183" s="130"/>
      <c r="AI183" s="130"/>
      <c r="AJ183" s="130"/>
      <c r="AK183" s="130"/>
      <c r="AL183" s="130"/>
      <c r="AM183" s="130"/>
      <c r="AN183" s="130"/>
      <c r="AO183" s="1" t="s">
        <v>122</v>
      </c>
      <c r="AT183" s="1"/>
    </row>
    <row r="184" spans="1:46" ht="47.25" hidden="1" x14ac:dyDescent="0.25">
      <c r="A184" s="26" t="s">
        <v>53</v>
      </c>
      <c r="B184" s="123" t="s">
        <v>127</v>
      </c>
      <c r="C184" s="26">
        <v>0</v>
      </c>
      <c r="D184" s="61" t="s">
        <v>126</v>
      </c>
      <c r="E184" s="50" t="s">
        <v>18</v>
      </c>
      <c r="F184" s="122">
        <v>348.62799999999999</v>
      </c>
      <c r="G184" s="122">
        <v>0</v>
      </c>
      <c r="H184" s="122">
        <f>F184</f>
        <v>348.62799999999999</v>
      </c>
      <c r="I184" s="132">
        <v>0</v>
      </c>
      <c r="J184" s="122">
        <f>F184</f>
        <v>348.62799999999999</v>
      </c>
      <c r="K184" s="122">
        <v>0</v>
      </c>
      <c r="L184" s="122">
        <f>J184</f>
        <v>348.62799999999999</v>
      </c>
      <c r="M184" s="132">
        <v>0</v>
      </c>
      <c r="N184" s="132">
        <v>0</v>
      </c>
      <c r="O184" s="86">
        <v>0</v>
      </c>
      <c r="P184" s="86">
        <v>0</v>
      </c>
      <c r="Q184" s="154">
        <v>0</v>
      </c>
      <c r="R184" s="130"/>
      <c r="S184" s="130"/>
      <c r="T184" s="130"/>
      <c r="U184" s="130"/>
      <c r="V184" s="130"/>
      <c r="W184" s="130"/>
      <c r="X184" s="130"/>
      <c r="Y184" s="130"/>
      <c r="Z184" s="130"/>
      <c r="AA184" s="130"/>
      <c r="AB184" s="130"/>
      <c r="AC184" s="130"/>
      <c r="AD184" s="130"/>
      <c r="AE184" s="130"/>
      <c r="AF184" s="130"/>
      <c r="AG184" s="130"/>
      <c r="AH184" s="130"/>
      <c r="AI184" s="130"/>
      <c r="AJ184" s="130"/>
      <c r="AK184" s="130"/>
      <c r="AL184" s="130"/>
      <c r="AM184" s="130"/>
      <c r="AN184" s="130"/>
      <c r="AO184" s="1" t="s">
        <v>120</v>
      </c>
      <c r="AT184" s="1"/>
    </row>
    <row r="185" spans="1:46" ht="21.75" hidden="1" customHeight="1" x14ac:dyDescent="0.25">
      <c r="A185" s="217" t="s">
        <v>125</v>
      </c>
      <c r="B185" s="218"/>
      <c r="C185" s="42">
        <v>0</v>
      </c>
      <c r="D185" s="54"/>
      <c r="E185" s="26"/>
      <c r="F185" s="42">
        <f t="shared" ref="F185:AN185" si="28">F183+F184</f>
        <v>497.72493999999995</v>
      </c>
      <c r="G185" s="42">
        <f t="shared" si="28"/>
        <v>0</v>
      </c>
      <c r="H185" s="42">
        <f t="shared" si="28"/>
        <v>497.72493999999995</v>
      </c>
      <c r="I185" s="42">
        <f t="shared" si="28"/>
        <v>0</v>
      </c>
      <c r="J185" s="42">
        <f t="shared" si="28"/>
        <v>497.72493999999995</v>
      </c>
      <c r="K185" s="42">
        <f t="shared" si="28"/>
        <v>0</v>
      </c>
      <c r="L185" s="42">
        <f t="shared" si="28"/>
        <v>497.72493999999995</v>
      </c>
      <c r="M185" s="42">
        <f t="shared" si="28"/>
        <v>0</v>
      </c>
      <c r="N185" s="42">
        <f t="shared" si="28"/>
        <v>0</v>
      </c>
      <c r="O185" s="42">
        <f t="shared" si="28"/>
        <v>0</v>
      </c>
      <c r="P185" s="42">
        <f t="shared" si="28"/>
        <v>0</v>
      </c>
      <c r="Q185" s="42">
        <f t="shared" si="28"/>
        <v>0</v>
      </c>
      <c r="R185" s="42">
        <f t="shared" si="28"/>
        <v>0</v>
      </c>
      <c r="S185" s="42">
        <f t="shared" si="28"/>
        <v>0</v>
      </c>
      <c r="T185" s="42">
        <f t="shared" si="28"/>
        <v>0</v>
      </c>
      <c r="U185" s="42">
        <f t="shared" si="28"/>
        <v>0</v>
      </c>
      <c r="V185" s="42">
        <f t="shared" si="28"/>
        <v>0</v>
      </c>
      <c r="W185" s="42">
        <f t="shared" si="28"/>
        <v>0</v>
      </c>
      <c r="X185" s="42">
        <f t="shared" si="28"/>
        <v>0</v>
      </c>
      <c r="Y185" s="42">
        <f t="shared" si="28"/>
        <v>0</v>
      </c>
      <c r="Z185" s="42">
        <f t="shared" si="28"/>
        <v>0</v>
      </c>
      <c r="AA185" s="42">
        <f t="shared" si="28"/>
        <v>0</v>
      </c>
      <c r="AB185" s="42">
        <f t="shared" si="28"/>
        <v>0</v>
      </c>
      <c r="AC185" s="42">
        <f t="shared" si="28"/>
        <v>0</v>
      </c>
      <c r="AD185" s="42">
        <f t="shared" si="28"/>
        <v>0</v>
      </c>
      <c r="AE185" s="42">
        <f t="shared" si="28"/>
        <v>0</v>
      </c>
      <c r="AF185" s="42">
        <f t="shared" si="28"/>
        <v>0</v>
      </c>
      <c r="AG185" s="42">
        <f t="shared" si="28"/>
        <v>0</v>
      </c>
      <c r="AH185" s="42">
        <f t="shared" si="28"/>
        <v>0</v>
      </c>
      <c r="AI185" s="42">
        <f t="shared" si="28"/>
        <v>0</v>
      </c>
      <c r="AJ185" s="42">
        <f t="shared" si="28"/>
        <v>0</v>
      </c>
      <c r="AK185" s="42">
        <f t="shared" si="28"/>
        <v>0</v>
      </c>
      <c r="AL185" s="42">
        <f t="shared" si="28"/>
        <v>0</v>
      </c>
      <c r="AM185" s="42">
        <f t="shared" si="28"/>
        <v>0</v>
      </c>
      <c r="AN185" s="42">
        <f t="shared" si="28"/>
        <v>0</v>
      </c>
    </row>
    <row r="186" spans="1:46" ht="21.75" hidden="1" customHeight="1" x14ac:dyDescent="0.25">
      <c r="A186" s="32" t="s">
        <v>124</v>
      </c>
      <c r="B186" s="64"/>
      <c r="C186" s="64"/>
      <c r="D186" s="64"/>
      <c r="E186" s="64"/>
      <c r="F186" s="23"/>
      <c r="G186" s="86"/>
      <c r="H186" s="86"/>
      <c r="I186" s="132"/>
      <c r="J186" s="155"/>
      <c r="K186" s="86"/>
      <c r="L186" s="88"/>
      <c r="M186" s="132"/>
      <c r="N186" s="155"/>
      <c r="O186" s="86"/>
      <c r="P186" s="86"/>
      <c r="Q186" s="154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</row>
    <row r="187" spans="1:46" ht="21.75" hidden="1" customHeight="1" x14ac:dyDescent="0.25">
      <c r="A187" s="64"/>
      <c r="B187" s="64"/>
      <c r="C187" s="64"/>
      <c r="D187" s="64"/>
      <c r="E187" s="64"/>
      <c r="F187" s="23"/>
      <c r="G187" s="86"/>
      <c r="H187" s="86"/>
      <c r="I187" s="132"/>
      <c r="J187" s="155"/>
      <c r="K187" s="86"/>
      <c r="L187" s="88"/>
      <c r="M187" s="132"/>
      <c r="N187" s="155"/>
      <c r="O187" s="86"/>
      <c r="P187" s="86"/>
      <c r="Q187" s="154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</row>
    <row r="188" spans="1:46" ht="21.75" hidden="1" customHeight="1" x14ac:dyDescent="0.25">
      <c r="A188" s="64"/>
      <c r="B188" s="64"/>
      <c r="C188" s="64"/>
      <c r="D188" s="61"/>
      <c r="E188" s="64"/>
      <c r="F188" s="23"/>
      <c r="G188" s="86"/>
      <c r="H188" s="86"/>
      <c r="I188" s="132"/>
      <c r="J188" s="155"/>
      <c r="K188" s="86"/>
      <c r="L188" s="88"/>
      <c r="M188" s="132"/>
      <c r="N188" s="155"/>
      <c r="O188" s="86"/>
      <c r="P188" s="86"/>
      <c r="Q188" s="154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</row>
    <row r="189" spans="1:46" ht="37.5" hidden="1" customHeight="1" x14ac:dyDescent="0.25">
      <c r="A189" s="26" t="s">
        <v>21</v>
      </c>
      <c r="B189" s="123" t="s">
        <v>121</v>
      </c>
      <c r="C189" s="64">
        <v>0</v>
      </c>
      <c r="D189" s="114" t="s">
        <v>75</v>
      </c>
      <c r="E189" s="50" t="s">
        <v>18</v>
      </c>
      <c r="F189" s="122">
        <v>122.30331</v>
      </c>
      <c r="G189" s="86">
        <v>0</v>
      </c>
      <c r="H189" s="122">
        <f>F189</f>
        <v>122.30331</v>
      </c>
      <c r="I189" s="132">
        <v>0</v>
      </c>
      <c r="J189" s="122">
        <f>F189</f>
        <v>122.30331</v>
      </c>
      <c r="K189" s="86">
        <v>0</v>
      </c>
      <c r="L189" s="122">
        <f>J189</f>
        <v>122.30331</v>
      </c>
      <c r="M189" s="132">
        <v>0</v>
      </c>
      <c r="N189" s="155">
        <v>0</v>
      </c>
      <c r="O189" s="86">
        <v>0</v>
      </c>
      <c r="P189" s="86">
        <v>0</v>
      </c>
      <c r="Q189" s="154">
        <v>0</v>
      </c>
      <c r="R189" s="130"/>
      <c r="S189" s="130"/>
      <c r="T189" s="130"/>
      <c r="U189" s="130"/>
      <c r="V189" s="130"/>
      <c r="W189" s="130"/>
      <c r="X189" s="130"/>
      <c r="Y189" s="130"/>
      <c r="Z189" s="130"/>
      <c r="AA189" s="130"/>
      <c r="AB189" s="130"/>
      <c r="AC189" s="130"/>
      <c r="AD189" s="130"/>
      <c r="AE189" s="130"/>
      <c r="AF189" s="130"/>
      <c r="AG189" s="130"/>
      <c r="AH189" s="130"/>
      <c r="AI189" s="130"/>
      <c r="AJ189" s="130"/>
      <c r="AK189" s="130"/>
      <c r="AL189" s="130"/>
      <c r="AM189" s="130"/>
      <c r="AN189" s="130"/>
      <c r="AO189" s="1" t="s">
        <v>123</v>
      </c>
    </row>
    <row r="190" spans="1:46" ht="30.75" hidden="1" customHeight="1" x14ac:dyDescent="0.25">
      <c r="A190" s="26" t="s">
        <v>53</v>
      </c>
      <c r="B190" s="123" t="s">
        <v>121</v>
      </c>
      <c r="C190" s="64">
        <v>0</v>
      </c>
      <c r="D190" s="114" t="s">
        <v>75</v>
      </c>
      <c r="E190" s="50" t="s">
        <v>18</v>
      </c>
      <c r="F190" s="122">
        <f>31.35371+8.96227</f>
        <v>40.315979999999996</v>
      </c>
      <c r="G190" s="86">
        <v>0</v>
      </c>
      <c r="H190" s="122">
        <f>F190</f>
        <v>40.315979999999996</v>
      </c>
      <c r="I190" s="132">
        <v>0</v>
      </c>
      <c r="J190" s="122">
        <f>F190</f>
        <v>40.315979999999996</v>
      </c>
      <c r="K190" s="86">
        <v>0</v>
      </c>
      <c r="L190" s="122">
        <f>J190</f>
        <v>40.315979999999996</v>
      </c>
      <c r="M190" s="132">
        <v>0</v>
      </c>
      <c r="N190" s="155">
        <v>0</v>
      </c>
      <c r="O190" s="86">
        <v>0</v>
      </c>
      <c r="P190" s="86">
        <v>0</v>
      </c>
      <c r="Q190" s="154">
        <v>0</v>
      </c>
      <c r="R190" s="130"/>
      <c r="S190" s="130"/>
      <c r="T190" s="130"/>
      <c r="U190" s="130"/>
      <c r="V190" s="130"/>
      <c r="W190" s="130"/>
      <c r="X190" s="130"/>
      <c r="Y190" s="130"/>
      <c r="Z190" s="130"/>
      <c r="AA190" s="130"/>
      <c r="AB190" s="130"/>
      <c r="AC190" s="130"/>
      <c r="AD190" s="130"/>
      <c r="AE190" s="130"/>
      <c r="AF190" s="130"/>
      <c r="AG190" s="130"/>
      <c r="AH190" s="130"/>
      <c r="AI190" s="130"/>
      <c r="AJ190" s="130"/>
      <c r="AK190" s="130"/>
      <c r="AL190" s="130"/>
      <c r="AM190" s="130"/>
      <c r="AN190" s="130"/>
      <c r="AO190" s="1" t="s">
        <v>122</v>
      </c>
    </row>
    <row r="191" spans="1:46" ht="36.75" hidden="1" customHeight="1" x14ac:dyDescent="0.25">
      <c r="A191" s="26" t="s">
        <v>72</v>
      </c>
      <c r="B191" s="123" t="s">
        <v>121</v>
      </c>
      <c r="C191" s="64">
        <v>0</v>
      </c>
      <c r="D191" s="114" t="s">
        <v>75</v>
      </c>
      <c r="E191" s="50" t="s">
        <v>18</v>
      </c>
      <c r="F191" s="122">
        <f>58.31733+35.907</f>
        <v>94.224329999999995</v>
      </c>
      <c r="G191" s="86">
        <v>0</v>
      </c>
      <c r="H191" s="122">
        <f>F191</f>
        <v>94.224329999999995</v>
      </c>
      <c r="I191" s="132">
        <v>0</v>
      </c>
      <c r="J191" s="122">
        <f>F191</f>
        <v>94.224329999999995</v>
      </c>
      <c r="K191" s="86">
        <v>0</v>
      </c>
      <c r="L191" s="122">
        <f>J191</f>
        <v>94.224329999999995</v>
      </c>
      <c r="M191" s="132">
        <v>0</v>
      </c>
      <c r="N191" s="155">
        <v>0</v>
      </c>
      <c r="O191" s="86">
        <v>0</v>
      </c>
      <c r="P191" s="86">
        <v>0</v>
      </c>
      <c r="Q191" s="154">
        <v>0</v>
      </c>
      <c r="R191" s="130"/>
      <c r="S191" s="130"/>
      <c r="T191" s="130"/>
      <c r="U191" s="130"/>
      <c r="V191" s="130"/>
      <c r="W191" s="130"/>
      <c r="X191" s="130"/>
      <c r="Y191" s="130"/>
      <c r="Z191" s="130"/>
      <c r="AA191" s="130"/>
      <c r="AB191" s="130"/>
      <c r="AC191" s="130"/>
      <c r="AD191" s="130"/>
      <c r="AE191" s="130"/>
      <c r="AF191" s="130"/>
      <c r="AG191" s="130"/>
      <c r="AH191" s="130"/>
      <c r="AI191" s="130"/>
      <c r="AJ191" s="130"/>
      <c r="AK191" s="130"/>
      <c r="AL191" s="130"/>
      <c r="AM191" s="130"/>
      <c r="AN191" s="130"/>
      <c r="AO191" s="1" t="s">
        <v>122</v>
      </c>
    </row>
    <row r="192" spans="1:46" ht="36.75" hidden="1" customHeight="1" x14ac:dyDescent="0.25">
      <c r="A192" s="70" t="s">
        <v>69</v>
      </c>
      <c r="B192" s="123" t="s">
        <v>121</v>
      </c>
      <c r="C192" s="64">
        <v>0</v>
      </c>
      <c r="D192" s="114" t="s">
        <v>75</v>
      </c>
      <c r="E192" s="50" t="s">
        <v>18</v>
      </c>
      <c r="F192" s="122">
        <v>190.50060999999999</v>
      </c>
      <c r="G192" s="86">
        <v>0</v>
      </c>
      <c r="H192" s="122">
        <f>F192</f>
        <v>190.50060999999999</v>
      </c>
      <c r="I192" s="132">
        <v>0</v>
      </c>
      <c r="J192" s="122">
        <v>190.50060999999999</v>
      </c>
      <c r="K192" s="86">
        <v>0</v>
      </c>
      <c r="L192" s="122">
        <f>J192</f>
        <v>190.50060999999999</v>
      </c>
      <c r="M192" s="132">
        <v>0</v>
      </c>
      <c r="N192" s="155">
        <v>0</v>
      </c>
      <c r="O192" s="86">
        <v>0</v>
      </c>
      <c r="P192" s="86">
        <v>0</v>
      </c>
      <c r="Q192" s="154">
        <v>0</v>
      </c>
      <c r="R192" s="130"/>
      <c r="S192" s="130"/>
      <c r="T192" s="130"/>
      <c r="U192" s="130"/>
      <c r="V192" s="130"/>
      <c r="W192" s="130"/>
      <c r="X192" s="130"/>
      <c r="Y192" s="130"/>
      <c r="Z192" s="130"/>
      <c r="AA192" s="130"/>
      <c r="AB192" s="130"/>
      <c r="AC192" s="130"/>
      <c r="AD192" s="130"/>
      <c r="AE192" s="130"/>
      <c r="AF192" s="130"/>
      <c r="AG192" s="130"/>
      <c r="AH192" s="130"/>
      <c r="AI192" s="130"/>
      <c r="AJ192" s="130"/>
      <c r="AK192" s="130"/>
      <c r="AL192" s="130"/>
      <c r="AM192" s="130"/>
      <c r="AN192" s="130"/>
      <c r="AO192" s="1" t="s">
        <v>120</v>
      </c>
    </row>
    <row r="193" spans="1:46" ht="21.75" hidden="1" customHeight="1" x14ac:dyDescent="0.25">
      <c r="A193" s="217" t="s">
        <v>119</v>
      </c>
      <c r="B193" s="218"/>
      <c r="C193" s="42">
        <f>C189+C190+C191+C192</f>
        <v>0</v>
      </c>
      <c r="D193" s="54"/>
      <c r="E193" s="26"/>
      <c r="F193" s="42">
        <f t="shared" ref="F193:Q193" si="29">F191+F190+F189+F192</f>
        <v>447.34422999999998</v>
      </c>
      <c r="G193" s="42">
        <f t="shared" si="29"/>
        <v>0</v>
      </c>
      <c r="H193" s="42">
        <f t="shared" si="29"/>
        <v>447.34422999999998</v>
      </c>
      <c r="I193" s="42">
        <f t="shared" si="29"/>
        <v>0</v>
      </c>
      <c r="J193" s="42">
        <f t="shared" si="29"/>
        <v>447.34422999999998</v>
      </c>
      <c r="K193" s="42">
        <f t="shared" si="29"/>
        <v>0</v>
      </c>
      <c r="L193" s="42">
        <f t="shared" si="29"/>
        <v>447.34422999999998</v>
      </c>
      <c r="M193" s="42">
        <f t="shared" si="29"/>
        <v>0</v>
      </c>
      <c r="N193" s="42">
        <f t="shared" si="29"/>
        <v>0</v>
      </c>
      <c r="O193" s="42">
        <f t="shared" si="29"/>
        <v>0</v>
      </c>
      <c r="P193" s="42">
        <f t="shared" si="29"/>
        <v>0</v>
      </c>
      <c r="Q193" s="42">
        <f t="shared" si="29"/>
        <v>0</v>
      </c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</row>
    <row r="194" spans="1:46" ht="21.75" hidden="1" customHeight="1" x14ac:dyDescent="0.25">
      <c r="A194" s="32" t="s">
        <v>2</v>
      </c>
      <c r="B194" s="64"/>
      <c r="C194" s="64"/>
      <c r="D194" s="64"/>
      <c r="E194" s="64"/>
      <c r="F194" s="23"/>
      <c r="G194" s="86"/>
      <c r="H194" s="86"/>
      <c r="I194" s="132"/>
      <c r="J194" s="155"/>
      <c r="K194" s="86"/>
      <c r="L194" s="88"/>
      <c r="M194" s="132"/>
      <c r="N194" s="155"/>
      <c r="O194" s="86"/>
      <c r="P194" s="86"/>
      <c r="Q194" s="154"/>
      <c r="R194" s="130"/>
      <c r="S194" s="130"/>
      <c r="T194" s="130"/>
      <c r="U194" s="130"/>
      <c r="V194" s="130"/>
      <c r="W194" s="130"/>
      <c r="X194" s="130"/>
      <c r="Y194" s="130"/>
      <c r="Z194" s="130"/>
      <c r="AA194" s="130"/>
      <c r="AB194" s="130"/>
      <c r="AC194" s="130"/>
      <c r="AD194" s="130"/>
      <c r="AE194" s="130"/>
      <c r="AF194" s="130"/>
      <c r="AG194" s="130"/>
      <c r="AH194" s="130"/>
      <c r="AI194" s="130"/>
      <c r="AJ194" s="130"/>
      <c r="AK194" s="130"/>
      <c r="AL194" s="130"/>
      <c r="AM194" s="130"/>
      <c r="AN194" s="130"/>
    </row>
    <row r="195" spans="1:46" ht="21.75" hidden="1" customHeight="1" x14ac:dyDescent="0.25">
      <c r="A195" s="64"/>
      <c r="B195" s="64"/>
      <c r="C195" s="64"/>
      <c r="D195" s="64"/>
      <c r="E195" s="64"/>
      <c r="F195" s="23"/>
      <c r="G195" s="86"/>
      <c r="H195" s="86"/>
      <c r="I195" s="132"/>
      <c r="J195" s="155"/>
      <c r="K195" s="86"/>
      <c r="L195" s="88"/>
      <c r="M195" s="132"/>
      <c r="N195" s="155"/>
      <c r="O195" s="86"/>
      <c r="P195" s="86"/>
      <c r="Q195" s="154"/>
      <c r="R195" s="130"/>
      <c r="S195" s="130"/>
      <c r="T195" s="130"/>
      <c r="U195" s="130"/>
      <c r="V195" s="130"/>
      <c r="W195" s="130"/>
      <c r="X195" s="130"/>
      <c r="Y195" s="130"/>
      <c r="Z195" s="130"/>
      <c r="AA195" s="130"/>
      <c r="AB195" s="130"/>
      <c r="AC195" s="130"/>
      <c r="AD195" s="130"/>
      <c r="AE195" s="130"/>
      <c r="AF195" s="130"/>
      <c r="AG195" s="130"/>
      <c r="AH195" s="130"/>
      <c r="AI195" s="130"/>
      <c r="AJ195" s="130"/>
      <c r="AK195" s="130"/>
      <c r="AL195" s="130"/>
      <c r="AM195" s="130"/>
      <c r="AN195" s="130"/>
    </row>
    <row r="196" spans="1:46" ht="42" hidden="1" customHeight="1" x14ac:dyDescent="0.25">
      <c r="A196" s="26" t="s">
        <v>21</v>
      </c>
      <c r="B196" s="123" t="s">
        <v>118</v>
      </c>
      <c r="C196" s="64">
        <v>0</v>
      </c>
      <c r="D196" s="114" t="s">
        <v>75</v>
      </c>
      <c r="E196" s="50" t="s">
        <v>18</v>
      </c>
      <c r="F196" s="122">
        <v>40.490340000000003</v>
      </c>
      <c r="G196" s="86">
        <v>0</v>
      </c>
      <c r="H196" s="122">
        <f>F196</f>
        <v>40.490340000000003</v>
      </c>
      <c r="I196" s="132">
        <v>0</v>
      </c>
      <c r="J196" s="122">
        <f>F196</f>
        <v>40.490340000000003</v>
      </c>
      <c r="K196" s="86">
        <v>0</v>
      </c>
      <c r="L196" s="122">
        <f>J196</f>
        <v>40.490340000000003</v>
      </c>
      <c r="M196" s="132">
        <v>0</v>
      </c>
      <c r="N196" s="155">
        <v>0</v>
      </c>
      <c r="O196" s="86">
        <v>0</v>
      </c>
      <c r="P196" s="86">
        <v>0</v>
      </c>
      <c r="Q196" s="154">
        <v>0</v>
      </c>
      <c r="R196" s="130"/>
      <c r="S196" s="130"/>
      <c r="T196" s="130"/>
      <c r="U196" s="130"/>
      <c r="V196" s="130"/>
      <c r="W196" s="130"/>
      <c r="X196" s="130"/>
      <c r="Y196" s="130"/>
      <c r="Z196" s="130"/>
      <c r="AA196" s="130"/>
      <c r="AB196" s="130"/>
      <c r="AC196" s="130"/>
      <c r="AD196" s="130"/>
      <c r="AE196" s="130"/>
      <c r="AF196" s="130"/>
      <c r="AG196" s="130"/>
      <c r="AH196" s="130"/>
      <c r="AI196" s="130"/>
      <c r="AJ196" s="130"/>
      <c r="AK196" s="130"/>
      <c r="AL196" s="130"/>
      <c r="AM196" s="130"/>
      <c r="AN196" s="130"/>
      <c r="AO196" s="1" t="s">
        <v>91</v>
      </c>
    </row>
    <row r="197" spans="1:46" ht="42" hidden="1" customHeight="1" x14ac:dyDescent="0.25">
      <c r="A197" s="26" t="s">
        <v>53</v>
      </c>
      <c r="B197" s="123" t="s">
        <v>118</v>
      </c>
      <c r="C197" s="64">
        <v>0</v>
      </c>
      <c r="D197" s="114" t="s">
        <v>75</v>
      </c>
      <c r="E197" s="50" t="s">
        <v>18</v>
      </c>
      <c r="F197" s="122">
        <v>34.922800000000002</v>
      </c>
      <c r="G197" s="86">
        <v>0</v>
      </c>
      <c r="H197" s="122">
        <f>F197</f>
        <v>34.922800000000002</v>
      </c>
      <c r="I197" s="132">
        <v>0</v>
      </c>
      <c r="J197" s="122">
        <f>F197</f>
        <v>34.922800000000002</v>
      </c>
      <c r="K197" s="86">
        <v>0</v>
      </c>
      <c r="L197" s="122">
        <f>J197</f>
        <v>34.922800000000002</v>
      </c>
      <c r="M197" s="132">
        <v>0</v>
      </c>
      <c r="N197" s="155">
        <v>0</v>
      </c>
      <c r="O197" s="86">
        <v>0</v>
      </c>
      <c r="P197" s="86">
        <v>0</v>
      </c>
      <c r="Q197" s="154">
        <v>0</v>
      </c>
      <c r="R197" s="130"/>
      <c r="S197" s="130"/>
      <c r="T197" s="130"/>
      <c r="U197" s="130"/>
      <c r="V197" s="130"/>
      <c r="W197" s="130"/>
      <c r="X197" s="130"/>
      <c r="Y197" s="130"/>
      <c r="Z197" s="130"/>
      <c r="AA197" s="130"/>
      <c r="AB197" s="130"/>
      <c r="AC197" s="130"/>
      <c r="AD197" s="130"/>
      <c r="AE197" s="130"/>
      <c r="AF197" s="130"/>
      <c r="AG197" s="130"/>
      <c r="AH197" s="130"/>
      <c r="AI197" s="130"/>
      <c r="AJ197" s="130"/>
      <c r="AK197" s="130"/>
      <c r="AL197" s="130"/>
      <c r="AM197" s="130"/>
      <c r="AN197" s="130"/>
      <c r="AO197" s="1" t="s">
        <v>73</v>
      </c>
    </row>
    <row r="198" spans="1:46" ht="21.75" hidden="1" customHeight="1" x14ac:dyDescent="0.25">
      <c r="A198" s="217" t="s">
        <v>16</v>
      </c>
      <c r="B198" s="218"/>
      <c r="C198" s="42">
        <v>0</v>
      </c>
      <c r="D198" s="54"/>
      <c r="E198" s="26"/>
      <c r="F198" s="42">
        <f t="shared" ref="F198:Q198" si="30">F197+F196</f>
        <v>75.413139999999999</v>
      </c>
      <c r="G198" s="42">
        <f t="shared" si="30"/>
        <v>0</v>
      </c>
      <c r="H198" s="42">
        <f t="shared" si="30"/>
        <v>75.413139999999999</v>
      </c>
      <c r="I198" s="42">
        <f t="shared" si="30"/>
        <v>0</v>
      </c>
      <c r="J198" s="42">
        <f t="shared" si="30"/>
        <v>75.413139999999999</v>
      </c>
      <c r="K198" s="42">
        <f t="shared" si="30"/>
        <v>0</v>
      </c>
      <c r="L198" s="42">
        <f t="shared" si="30"/>
        <v>75.413139999999999</v>
      </c>
      <c r="M198" s="42">
        <f t="shared" si="30"/>
        <v>0</v>
      </c>
      <c r="N198" s="42">
        <f t="shared" si="30"/>
        <v>0</v>
      </c>
      <c r="O198" s="42">
        <f t="shared" si="30"/>
        <v>0</v>
      </c>
      <c r="P198" s="42">
        <f t="shared" si="30"/>
        <v>0</v>
      </c>
      <c r="Q198" s="42">
        <f t="shared" si="30"/>
        <v>0</v>
      </c>
      <c r="R198" s="42" t="e">
        <f>#REF!</f>
        <v>#REF!</v>
      </c>
      <c r="S198" s="42" t="e">
        <f>#REF!</f>
        <v>#REF!</v>
      </c>
      <c r="T198" s="42" t="e">
        <f>#REF!</f>
        <v>#REF!</v>
      </c>
      <c r="U198" s="42" t="e">
        <f>#REF!</f>
        <v>#REF!</v>
      </c>
      <c r="V198" s="42" t="e">
        <f>#REF!</f>
        <v>#REF!</v>
      </c>
      <c r="W198" s="42" t="e">
        <f>#REF!</f>
        <v>#REF!</v>
      </c>
      <c r="X198" s="42" t="e">
        <f>#REF!</f>
        <v>#REF!</v>
      </c>
      <c r="Y198" s="42" t="e">
        <f>#REF!</f>
        <v>#REF!</v>
      </c>
      <c r="Z198" s="42" t="e">
        <f>#REF!</f>
        <v>#REF!</v>
      </c>
      <c r="AA198" s="42" t="e">
        <f>#REF!</f>
        <v>#REF!</v>
      </c>
      <c r="AB198" s="42" t="e">
        <f>#REF!</f>
        <v>#REF!</v>
      </c>
      <c r="AC198" s="42" t="e">
        <f>#REF!</f>
        <v>#REF!</v>
      </c>
      <c r="AD198" s="42" t="e">
        <f>#REF!</f>
        <v>#REF!</v>
      </c>
      <c r="AE198" s="42" t="e">
        <f>#REF!</f>
        <v>#REF!</v>
      </c>
      <c r="AF198" s="42" t="e">
        <f>#REF!</f>
        <v>#REF!</v>
      </c>
      <c r="AG198" s="42" t="e">
        <f>#REF!</f>
        <v>#REF!</v>
      </c>
      <c r="AH198" s="42" t="e">
        <f>#REF!</f>
        <v>#REF!</v>
      </c>
      <c r="AI198" s="42" t="e">
        <f>#REF!</f>
        <v>#REF!</v>
      </c>
      <c r="AJ198" s="42" t="e">
        <f>#REF!</f>
        <v>#REF!</v>
      </c>
      <c r="AK198" s="42" t="e">
        <f>#REF!</f>
        <v>#REF!</v>
      </c>
      <c r="AL198" s="42" t="e">
        <f>#REF!</f>
        <v>#REF!</v>
      </c>
      <c r="AM198" s="42" t="e">
        <f>#REF!</f>
        <v>#REF!</v>
      </c>
      <c r="AN198" s="42" t="e">
        <f>#REF!</f>
        <v>#REF!</v>
      </c>
    </row>
    <row r="199" spans="1:46" ht="21.75" hidden="1" customHeight="1" x14ac:dyDescent="0.25">
      <c r="A199" s="29" t="s">
        <v>4</v>
      </c>
      <c r="B199" s="43"/>
      <c r="C199" s="44"/>
      <c r="D199" s="26"/>
      <c r="E199" s="26"/>
      <c r="F199" s="44"/>
      <c r="G199" s="44"/>
      <c r="H199" s="44"/>
      <c r="I199" s="44"/>
      <c r="J199" s="44"/>
      <c r="K199" s="44"/>
      <c r="L199" s="45"/>
      <c r="M199" s="44"/>
      <c r="N199" s="44"/>
      <c r="O199" s="44"/>
      <c r="P199" s="44"/>
      <c r="Q199" s="44"/>
      <c r="R199" s="130"/>
      <c r="S199" s="130"/>
      <c r="T199" s="130"/>
      <c r="U199" s="130"/>
      <c r="V199" s="130"/>
      <c r="W199" s="130"/>
      <c r="X199" s="130"/>
      <c r="Y199" s="130"/>
      <c r="Z199" s="130"/>
      <c r="AA199" s="130"/>
      <c r="AB199" s="130"/>
      <c r="AC199" s="130"/>
      <c r="AD199" s="130"/>
      <c r="AE199" s="130"/>
      <c r="AF199" s="130"/>
      <c r="AG199" s="130"/>
      <c r="AH199" s="130"/>
      <c r="AI199" s="130"/>
      <c r="AJ199" s="130"/>
      <c r="AK199" s="130"/>
      <c r="AL199" s="130"/>
      <c r="AM199" s="130"/>
      <c r="AN199" s="130"/>
    </row>
    <row r="200" spans="1:46" ht="21.75" hidden="1" customHeight="1" x14ac:dyDescent="0.25">
      <c r="A200" s="26"/>
      <c r="B200" s="26"/>
      <c r="C200" s="66"/>
      <c r="D200" s="26"/>
      <c r="E200" s="26"/>
      <c r="F200" s="44"/>
      <c r="G200" s="66"/>
      <c r="H200" s="66"/>
      <c r="I200" s="66"/>
      <c r="J200" s="44"/>
      <c r="K200" s="66"/>
      <c r="L200" s="60"/>
      <c r="M200" s="66"/>
      <c r="N200" s="44"/>
      <c r="O200" s="66"/>
      <c r="P200" s="66"/>
      <c r="Q200" s="66"/>
      <c r="R200" s="130"/>
      <c r="S200" s="130"/>
      <c r="T200" s="130"/>
      <c r="U200" s="130"/>
      <c r="V200" s="130"/>
      <c r="W200" s="130"/>
      <c r="X200" s="130"/>
      <c r="Y200" s="130"/>
      <c r="Z200" s="130"/>
      <c r="AA200" s="130"/>
      <c r="AB200" s="130"/>
      <c r="AC200" s="130"/>
      <c r="AD200" s="130"/>
      <c r="AE200" s="130"/>
      <c r="AF200" s="130"/>
      <c r="AG200" s="130"/>
      <c r="AH200" s="130"/>
      <c r="AI200" s="130"/>
      <c r="AJ200" s="130"/>
      <c r="AK200" s="130"/>
      <c r="AL200" s="130"/>
      <c r="AM200" s="130"/>
      <c r="AN200" s="130"/>
    </row>
    <row r="201" spans="1:46" ht="21.75" hidden="1" customHeight="1" x14ac:dyDescent="0.25">
      <c r="A201" s="26"/>
      <c r="B201" s="26"/>
      <c r="C201" s="66"/>
      <c r="D201" s="26"/>
      <c r="E201" s="26"/>
      <c r="F201" s="44"/>
      <c r="G201" s="66"/>
      <c r="H201" s="66"/>
      <c r="I201" s="66"/>
      <c r="J201" s="44"/>
      <c r="K201" s="66"/>
      <c r="L201" s="60"/>
      <c r="M201" s="66"/>
      <c r="N201" s="44"/>
      <c r="O201" s="66"/>
      <c r="P201" s="66"/>
      <c r="Q201" s="66"/>
      <c r="R201" s="130"/>
      <c r="S201" s="130"/>
      <c r="T201" s="130"/>
      <c r="U201" s="130"/>
      <c r="V201" s="130"/>
      <c r="W201" s="130"/>
      <c r="X201" s="130"/>
      <c r="Y201" s="130"/>
      <c r="Z201" s="130"/>
      <c r="AA201" s="130"/>
      <c r="AB201" s="130"/>
      <c r="AC201" s="130"/>
      <c r="AD201" s="130"/>
      <c r="AE201" s="130"/>
      <c r="AF201" s="130"/>
      <c r="AG201" s="130"/>
      <c r="AH201" s="130"/>
      <c r="AI201" s="130"/>
      <c r="AJ201" s="130"/>
      <c r="AK201" s="130"/>
      <c r="AL201" s="130"/>
      <c r="AM201" s="130"/>
      <c r="AN201" s="130"/>
    </row>
    <row r="202" spans="1:46" ht="21.75" hidden="1" customHeight="1" x14ac:dyDescent="0.25">
      <c r="A202" s="52"/>
      <c r="B202" s="52"/>
      <c r="C202" s="52"/>
      <c r="D202" s="152"/>
      <c r="E202" s="150"/>
      <c r="F202" s="149"/>
      <c r="G202" s="147"/>
      <c r="H202" s="147"/>
      <c r="I202" s="147"/>
      <c r="J202" s="149"/>
      <c r="K202" s="147"/>
      <c r="L202" s="148"/>
      <c r="M202" s="147"/>
      <c r="N202" s="147"/>
      <c r="O202" s="147"/>
      <c r="P202" s="147"/>
      <c r="Q202" s="147"/>
      <c r="R202" s="146"/>
      <c r="S202" s="146"/>
      <c r="T202" s="146"/>
      <c r="U202" s="146"/>
      <c r="V202" s="146"/>
      <c r="W202" s="146"/>
      <c r="X202" s="146"/>
      <c r="Y202" s="146"/>
      <c r="Z202" s="146"/>
      <c r="AA202" s="146"/>
      <c r="AB202" s="146"/>
      <c r="AC202" s="146"/>
      <c r="AD202" s="146"/>
      <c r="AE202" s="146"/>
      <c r="AF202" s="146"/>
      <c r="AG202" s="146"/>
      <c r="AH202" s="146"/>
      <c r="AI202" s="146"/>
      <c r="AJ202" s="146"/>
      <c r="AK202" s="146"/>
      <c r="AL202" s="146"/>
      <c r="AM202" s="146"/>
      <c r="AN202" s="146"/>
      <c r="AO202" s="7"/>
      <c r="AT202" s="1"/>
    </row>
    <row r="203" spans="1:46" s="144" customFormat="1" ht="82.5" hidden="1" customHeight="1" x14ac:dyDescent="0.25">
      <c r="A203" s="124" t="s">
        <v>21</v>
      </c>
      <c r="B203" s="123" t="s">
        <v>114</v>
      </c>
      <c r="C203" s="64">
        <v>0</v>
      </c>
      <c r="D203" s="156" t="s">
        <v>117</v>
      </c>
      <c r="E203" s="50" t="s">
        <v>18</v>
      </c>
      <c r="F203" s="117">
        <f>H203</f>
        <v>32.597999999999999</v>
      </c>
      <c r="G203" s="112">
        <v>0</v>
      </c>
      <c r="H203" s="112">
        <f>9.7794+22.8186</f>
        <v>32.597999999999999</v>
      </c>
      <c r="I203" s="112">
        <v>0</v>
      </c>
      <c r="J203" s="117">
        <f>K203+L203+M203</f>
        <v>32.597999999999999</v>
      </c>
      <c r="K203" s="112">
        <v>0</v>
      </c>
      <c r="L203" s="112">
        <f>H203</f>
        <v>32.597999999999999</v>
      </c>
      <c r="M203" s="112">
        <v>0</v>
      </c>
      <c r="N203" s="117">
        <v>0</v>
      </c>
      <c r="O203" s="112">
        <v>0</v>
      </c>
      <c r="P203" s="112">
        <v>0</v>
      </c>
      <c r="Q203" s="112">
        <v>0</v>
      </c>
      <c r="R203" s="146"/>
      <c r="S203" s="146"/>
      <c r="T203" s="146"/>
      <c r="U203" s="146"/>
      <c r="V203" s="146"/>
      <c r="W203" s="146"/>
      <c r="X203" s="146"/>
      <c r="Y203" s="146"/>
      <c r="Z203" s="146"/>
      <c r="AA203" s="146"/>
      <c r="AB203" s="146"/>
      <c r="AC203" s="146"/>
      <c r="AD203" s="146"/>
      <c r="AE203" s="146"/>
      <c r="AF203" s="146"/>
      <c r="AG203" s="146"/>
      <c r="AH203" s="146"/>
      <c r="AI203" s="146"/>
      <c r="AJ203" s="146"/>
      <c r="AK203" s="146"/>
      <c r="AL203" s="146"/>
      <c r="AM203" s="146"/>
      <c r="AN203" s="146"/>
      <c r="AO203" s="81" t="s">
        <v>115</v>
      </c>
      <c r="AP203" s="139"/>
      <c r="AQ203" s="139"/>
      <c r="AT203" s="139"/>
    </row>
    <row r="204" spans="1:46" ht="66" hidden="1" customHeight="1" x14ac:dyDescent="0.25">
      <c r="A204" s="124" t="s">
        <v>53</v>
      </c>
      <c r="B204" s="123" t="s">
        <v>114</v>
      </c>
      <c r="C204" s="64">
        <v>0</v>
      </c>
      <c r="D204" s="156" t="s">
        <v>116</v>
      </c>
      <c r="E204" s="50" t="s">
        <v>18</v>
      </c>
      <c r="F204" s="117">
        <v>25.517140000000001</v>
      </c>
      <c r="G204" s="112">
        <v>0</v>
      </c>
      <c r="H204" s="112">
        <f>F204</f>
        <v>25.517140000000001</v>
      </c>
      <c r="I204" s="112">
        <v>0</v>
      </c>
      <c r="J204" s="117">
        <f>K204+L204+M204</f>
        <v>25.517140000000001</v>
      </c>
      <c r="K204" s="112">
        <v>0</v>
      </c>
      <c r="L204" s="112">
        <f>H204</f>
        <v>25.517140000000001</v>
      </c>
      <c r="M204" s="112">
        <v>0</v>
      </c>
      <c r="N204" s="117">
        <v>0</v>
      </c>
      <c r="O204" s="112">
        <v>0</v>
      </c>
      <c r="P204" s="112">
        <v>0</v>
      </c>
      <c r="Q204" s="112">
        <v>0</v>
      </c>
      <c r="R204" s="146"/>
      <c r="S204" s="146"/>
      <c r="T204" s="146"/>
      <c r="U204" s="146"/>
      <c r="V204" s="146"/>
      <c r="W204" s="146"/>
      <c r="X204" s="146"/>
      <c r="Y204" s="146"/>
      <c r="Z204" s="146"/>
      <c r="AA204" s="146"/>
      <c r="AB204" s="146"/>
      <c r="AC204" s="146"/>
      <c r="AD204" s="146"/>
      <c r="AE204" s="146"/>
      <c r="AF204" s="146"/>
      <c r="AG204" s="146"/>
      <c r="AH204" s="146"/>
      <c r="AI204" s="146"/>
      <c r="AJ204" s="146"/>
      <c r="AK204" s="146"/>
      <c r="AL204" s="146"/>
      <c r="AM204" s="146"/>
      <c r="AN204" s="146"/>
      <c r="AO204" s="81" t="s">
        <v>115</v>
      </c>
      <c r="AQ204" s="81"/>
      <c r="AT204" s="1"/>
    </row>
    <row r="205" spans="1:46" ht="66" hidden="1" customHeight="1" x14ac:dyDescent="0.25">
      <c r="A205" s="124" t="s">
        <v>72</v>
      </c>
      <c r="B205" s="123" t="s">
        <v>114</v>
      </c>
      <c r="C205" s="64">
        <v>0</v>
      </c>
      <c r="D205" s="114" t="s">
        <v>75</v>
      </c>
      <c r="E205" s="50" t="s">
        <v>18</v>
      </c>
      <c r="F205" s="30">
        <v>2.7005400000000002</v>
      </c>
      <c r="G205" s="86">
        <v>0</v>
      </c>
      <c r="H205" s="122">
        <f>F205</f>
        <v>2.7005400000000002</v>
      </c>
      <c r="I205" s="132">
        <v>0</v>
      </c>
      <c r="J205" s="30">
        <f>F205</f>
        <v>2.7005400000000002</v>
      </c>
      <c r="K205" s="86">
        <v>0</v>
      </c>
      <c r="L205" s="122">
        <f>J205</f>
        <v>2.7005400000000002</v>
      </c>
      <c r="M205" s="132">
        <v>0</v>
      </c>
      <c r="N205" s="155">
        <v>0</v>
      </c>
      <c r="O205" s="86">
        <v>0</v>
      </c>
      <c r="P205" s="86">
        <v>0</v>
      </c>
      <c r="Q205" s="154">
        <v>0</v>
      </c>
      <c r="R205" s="130"/>
      <c r="S205" s="130"/>
      <c r="T205" s="130"/>
      <c r="U205" s="130"/>
      <c r="V205" s="130"/>
      <c r="W205" s="130"/>
      <c r="X205" s="130"/>
      <c r="Y205" s="130"/>
      <c r="Z205" s="130"/>
      <c r="AA205" s="130"/>
      <c r="AB205" s="130"/>
      <c r="AC205" s="130"/>
      <c r="AD205" s="130"/>
      <c r="AE205" s="130"/>
      <c r="AF205" s="130"/>
      <c r="AG205" s="130"/>
      <c r="AH205" s="130"/>
      <c r="AI205" s="130"/>
      <c r="AJ205" s="130"/>
      <c r="AK205" s="130"/>
      <c r="AL205" s="130"/>
      <c r="AM205" s="130"/>
      <c r="AN205" s="130"/>
      <c r="AO205" s="1" t="s">
        <v>73</v>
      </c>
      <c r="AQ205" s="81"/>
      <c r="AT205" s="1"/>
    </row>
    <row r="206" spans="1:46" ht="136.5" hidden="1" customHeight="1" x14ac:dyDescent="0.25">
      <c r="A206" s="124">
        <v>4</v>
      </c>
      <c r="B206" s="123" t="s">
        <v>114</v>
      </c>
      <c r="C206" s="64">
        <v>0</v>
      </c>
      <c r="D206" s="129" t="s">
        <v>113</v>
      </c>
      <c r="E206" s="50" t="s">
        <v>112</v>
      </c>
      <c r="F206" s="30">
        <v>615.36707999999999</v>
      </c>
      <c r="G206" s="86">
        <v>0</v>
      </c>
      <c r="H206" s="122">
        <f>F206</f>
        <v>615.36707999999999</v>
      </c>
      <c r="I206" s="132">
        <v>0</v>
      </c>
      <c r="J206" s="30">
        <v>615.36707999999999</v>
      </c>
      <c r="K206" s="86">
        <v>0</v>
      </c>
      <c r="L206" s="122">
        <f>J206</f>
        <v>615.36707999999999</v>
      </c>
      <c r="M206" s="132">
        <v>0</v>
      </c>
      <c r="N206" s="155">
        <v>0</v>
      </c>
      <c r="O206" s="86">
        <v>0</v>
      </c>
      <c r="P206" s="86">
        <v>0</v>
      </c>
      <c r="Q206" s="154">
        <v>0</v>
      </c>
      <c r="R206" s="130"/>
      <c r="S206" s="130"/>
      <c r="T206" s="130"/>
      <c r="U206" s="130"/>
      <c r="V206" s="130"/>
      <c r="W206" s="130"/>
      <c r="X206" s="130"/>
      <c r="Y206" s="130"/>
      <c r="Z206" s="130"/>
      <c r="AA206" s="130"/>
      <c r="AB206" s="130"/>
      <c r="AC206" s="130"/>
      <c r="AD206" s="130"/>
      <c r="AE206" s="130"/>
      <c r="AF206" s="130"/>
      <c r="AG206" s="130"/>
      <c r="AH206" s="130"/>
      <c r="AI206" s="130"/>
      <c r="AJ206" s="130"/>
      <c r="AK206" s="130"/>
      <c r="AL206" s="130"/>
      <c r="AM206" s="130"/>
      <c r="AN206" s="130"/>
      <c r="AO206" s="1" t="s">
        <v>38</v>
      </c>
      <c r="AQ206" s="81"/>
      <c r="AT206" s="1"/>
    </row>
    <row r="207" spans="1:46" ht="21.75" hidden="1" customHeight="1" x14ac:dyDescent="0.25">
      <c r="A207" s="217" t="s">
        <v>23</v>
      </c>
      <c r="B207" s="218"/>
      <c r="C207" s="153">
        <v>0</v>
      </c>
      <c r="D207" s="54"/>
      <c r="E207" s="26"/>
      <c r="F207" s="153">
        <f t="shared" ref="F207:Q207" si="31">F205+F204+F203+F206</f>
        <v>676.18276000000003</v>
      </c>
      <c r="G207" s="153">
        <f t="shared" si="31"/>
        <v>0</v>
      </c>
      <c r="H207" s="153">
        <f t="shared" si="31"/>
        <v>676.18276000000003</v>
      </c>
      <c r="I207" s="153">
        <f t="shared" si="31"/>
        <v>0</v>
      </c>
      <c r="J207" s="153">
        <f t="shared" si="31"/>
        <v>676.18276000000003</v>
      </c>
      <c r="K207" s="153">
        <f t="shared" si="31"/>
        <v>0</v>
      </c>
      <c r="L207" s="153">
        <f t="shared" si="31"/>
        <v>676.18276000000003</v>
      </c>
      <c r="M207" s="153">
        <f t="shared" si="31"/>
        <v>0</v>
      </c>
      <c r="N207" s="153">
        <f t="shared" si="31"/>
        <v>0</v>
      </c>
      <c r="O207" s="153">
        <f t="shared" si="31"/>
        <v>0</v>
      </c>
      <c r="P207" s="153">
        <f t="shared" si="31"/>
        <v>0</v>
      </c>
      <c r="Q207" s="153">
        <f t="shared" si="31"/>
        <v>0</v>
      </c>
      <c r="R207" s="153">
        <f t="shared" ref="R207:AN207" si="32">R204+R203</f>
        <v>0</v>
      </c>
      <c r="S207" s="153">
        <f t="shared" si="32"/>
        <v>0</v>
      </c>
      <c r="T207" s="153">
        <f t="shared" si="32"/>
        <v>0</v>
      </c>
      <c r="U207" s="153">
        <f t="shared" si="32"/>
        <v>0</v>
      </c>
      <c r="V207" s="153">
        <f t="shared" si="32"/>
        <v>0</v>
      </c>
      <c r="W207" s="153">
        <f t="shared" si="32"/>
        <v>0</v>
      </c>
      <c r="X207" s="153">
        <f t="shared" si="32"/>
        <v>0</v>
      </c>
      <c r="Y207" s="153">
        <f t="shared" si="32"/>
        <v>0</v>
      </c>
      <c r="Z207" s="153">
        <f t="shared" si="32"/>
        <v>0</v>
      </c>
      <c r="AA207" s="153">
        <f t="shared" si="32"/>
        <v>0</v>
      </c>
      <c r="AB207" s="153">
        <f t="shared" si="32"/>
        <v>0</v>
      </c>
      <c r="AC207" s="153">
        <f t="shared" si="32"/>
        <v>0</v>
      </c>
      <c r="AD207" s="153">
        <f t="shared" si="32"/>
        <v>0</v>
      </c>
      <c r="AE207" s="153">
        <f t="shared" si="32"/>
        <v>0</v>
      </c>
      <c r="AF207" s="153">
        <f t="shared" si="32"/>
        <v>0</v>
      </c>
      <c r="AG207" s="153">
        <f t="shared" si="32"/>
        <v>0</v>
      </c>
      <c r="AH207" s="153">
        <f t="shared" si="32"/>
        <v>0</v>
      </c>
      <c r="AI207" s="153">
        <f t="shared" si="32"/>
        <v>0</v>
      </c>
      <c r="AJ207" s="153">
        <f t="shared" si="32"/>
        <v>0</v>
      </c>
      <c r="AK207" s="153">
        <f t="shared" si="32"/>
        <v>0</v>
      </c>
      <c r="AL207" s="153">
        <f t="shared" si="32"/>
        <v>0</v>
      </c>
      <c r="AM207" s="153">
        <f t="shared" si="32"/>
        <v>0</v>
      </c>
      <c r="AN207" s="153">
        <f t="shared" si="32"/>
        <v>0</v>
      </c>
    </row>
    <row r="208" spans="1:46" ht="21.75" hidden="1" customHeight="1" x14ac:dyDescent="0.25">
      <c r="A208" s="29" t="s">
        <v>5</v>
      </c>
      <c r="B208" s="43"/>
      <c r="C208" s="43"/>
      <c r="D208" s="43"/>
      <c r="E208" s="26"/>
      <c r="F208" s="44"/>
      <c r="G208" s="44"/>
      <c r="H208" s="44"/>
      <c r="I208" s="44"/>
      <c r="J208" s="44"/>
      <c r="K208" s="44"/>
      <c r="L208" s="45"/>
      <c r="M208" s="44"/>
      <c r="N208" s="44"/>
      <c r="O208" s="44"/>
      <c r="P208" s="44"/>
      <c r="Q208" s="44"/>
      <c r="R208" s="130"/>
      <c r="S208" s="130"/>
      <c r="T208" s="130"/>
      <c r="U208" s="130"/>
      <c r="V208" s="130"/>
      <c r="W208" s="130"/>
      <c r="X208" s="130"/>
      <c r="Y208" s="130"/>
      <c r="Z208" s="130"/>
      <c r="AA208" s="130"/>
      <c r="AB208" s="130"/>
      <c r="AC208" s="130"/>
      <c r="AD208" s="130"/>
      <c r="AE208" s="130"/>
      <c r="AF208" s="130"/>
      <c r="AG208" s="130"/>
      <c r="AH208" s="130"/>
      <c r="AI208" s="130"/>
      <c r="AJ208" s="130"/>
      <c r="AK208" s="130"/>
      <c r="AL208" s="130"/>
      <c r="AM208" s="130"/>
      <c r="AN208" s="130"/>
    </row>
    <row r="209" spans="1:43" ht="21.75" hidden="1" customHeight="1" x14ac:dyDescent="0.25">
      <c r="A209" s="52"/>
      <c r="B209" s="52"/>
      <c r="C209" s="52"/>
      <c r="D209" s="152"/>
      <c r="E209" s="150"/>
      <c r="F209" s="149"/>
      <c r="G209" s="147"/>
      <c r="H209" s="147"/>
      <c r="I209" s="147"/>
      <c r="J209" s="149"/>
      <c r="K209" s="147"/>
      <c r="L209" s="148"/>
      <c r="M209" s="147"/>
      <c r="N209" s="147"/>
      <c r="O209" s="147"/>
      <c r="P209" s="147"/>
      <c r="Q209" s="147"/>
      <c r="R209" s="146"/>
      <c r="S209" s="146"/>
      <c r="T209" s="146"/>
      <c r="U209" s="146"/>
      <c r="V209" s="146"/>
      <c r="W209" s="146"/>
      <c r="X209" s="146"/>
      <c r="Y209" s="146"/>
      <c r="Z209" s="146"/>
      <c r="AA209" s="146"/>
      <c r="AB209" s="146"/>
      <c r="AC209" s="146"/>
      <c r="AD209" s="146"/>
      <c r="AE209" s="146"/>
      <c r="AF209" s="146"/>
      <c r="AG209" s="146"/>
      <c r="AH209" s="146"/>
      <c r="AI209" s="146"/>
      <c r="AJ209" s="146"/>
      <c r="AK209" s="146"/>
      <c r="AL209" s="146"/>
      <c r="AM209" s="146"/>
      <c r="AN209" s="146"/>
      <c r="AO209" s="7"/>
    </row>
    <row r="210" spans="1:43" ht="21.75" hidden="1" customHeight="1" x14ac:dyDescent="0.25">
      <c r="A210" s="52"/>
      <c r="B210" s="52"/>
      <c r="C210" s="52"/>
      <c r="D210" s="152"/>
      <c r="E210" s="150"/>
      <c r="F210" s="149"/>
      <c r="G210" s="147"/>
      <c r="H210" s="147"/>
      <c r="I210" s="147"/>
      <c r="J210" s="149"/>
      <c r="K210" s="147"/>
      <c r="L210" s="148"/>
      <c r="M210" s="147"/>
      <c r="N210" s="147"/>
      <c r="O210" s="147"/>
      <c r="P210" s="147"/>
      <c r="Q210" s="147"/>
      <c r="R210" s="146"/>
      <c r="S210" s="146"/>
      <c r="T210" s="146"/>
      <c r="U210" s="146"/>
      <c r="V210" s="146"/>
      <c r="W210" s="146"/>
      <c r="X210" s="146"/>
      <c r="Y210" s="146"/>
      <c r="Z210" s="146"/>
      <c r="AA210" s="146"/>
      <c r="AB210" s="146"/>
      <c r="AC210" s="146"/>
      <c r="AD210" s="146"/>
      <c r="AE210" s="146"/>
      <c r="AF210" s="146"/>
      <c r="AG210" s="146"/>
      <c r="AH210" s="146"/>
      <c r="AI210" s="146"/>
      <c r="AJ210" s="146"/>
      <c r="AK210" s="146"/>
      <c r="AL210" s="146"/>
      <c r="AM210" s="146"/>
      <c r="AN210" s="146"/>
      <c r="AO210" s="7"/>
    </row>
    <row r="211" spans="1:43" ht="21.75" hidden="1" customHeight="1" x14ac:dyDescent="0.25">
      <c r="A211" s="52"/>
      <c r="B211" s="52"/>
      <c r="C211" s="52"/>
      <c r="D211" s="152"/>
      <c r="E211" s="150"/>
      <c r="F211" s="149"/>
      <c r="G211" s="147"/>
      <c r="H211" s="147"/>
      <c r="I211" s="147"/>
      <c r="J211" s="149"/>
      <c r="K211" s="147"/>
      <c r="L211" s="148"/>
      <c r="M211" s="147"/>
      <c r="N211" s="147"/>
      <c r="O211" s="147"/>
      <c r="P211" s="147"/>
      <c r="Q211" s="147"/>
      <c r="R211" s="146"/>
      <c r="S211" s="146"/>
      <c r="T211" s="146"/>
      <c r="U211" s="146"/>
      <c r="V211" s="146"/>
      <c r="W211" s="146"/>
      <c r="X211" s="146"/>
      <c r="Y211" s="146"/>
      <c r="Z211" s="146"/>
      <c r="AA211" s="146"/>
      <c r="AB211" s="146"/>
      <c r="AC211" s="146"/>
      <c r="AD211" s="146"/>
      <c r="AE211" s="146"/>
      <c r="AF211" s="146"/>
      <c r="AG211" s="146"/>
      <c r="AH211" s="146"/>
      <c r="AI211" s="146"/>
      <c r="AJ211" s="146"/>
      <c r="AK211" s="146"/>
      <c r="AL211" s="146"/>
      <c r="AM211" s="146"/>
      <c r="AN211" s="146"/>
      <c r="AO211" s="7"/>
    </row>
    <row r="212" spans="1:43" ht="21.75" hidden="1" customHeight="1" x14ac:dyDescent="0.25">
      <c r="A212" s="25"/>
      <c r="B212" s="52"/>
      <c r="C212" s="26"/>
      <c r="D212" s="51"/>
      <c r="E212" s="26"/>
      <c r="F212" s="149"/>
      <c r="G212" s="147"/>
      <c r="H212" s="147"/>
      <c r="I212" s="147"/>
      <c r="J212" s="149"/>
      <c r="K212" s="147"/>
      <c r="L212" s="148"/>
      <c r="M212" s="147"/>
      <c r="N212" s="147"/>
      <c r="O212" s="147"/>
      <c r="P212" s="147"/>
      <c r="Q212" s="147"/>
      <c r="R212" s="146"/>
      <c r="S212" s="146"/>
      <c r="T212" s="146"/>
      <c r="U212" s="146"/>
      <c r="V212" s="146"/>
      <c r="W212" s="146"/>
      <c r="X212" s="146"/>
      <c r="Y212" s="146"/>
      <c r="Z212" s="146"/>
      <c r="AA212" s="146"/>
      <c r="AB212" s="146"/>
      <c r="AC212" s="146"/>
      <c r="AD212" s="146"/>
      <c r="AE212" s="146"/>
      <c r="AF212" s="146"/>
      <c r="AG212" s="146"/>
      <c r="AH212" s="146"/>
      <c r="AI212" s="146"/>
      <c r="AJ212" s="146"/>
      <c r="AK212" s="146"/>
      <c r="AL212" s="146"/>
      <c r="AM212" s="146"/>
      <c r="AN212" s="146"/>
      <c r="AO212" s="7"/>
    </row>
    <row r="213" spans="1:43" ht="21.75" hidden="1" customHeight="1" x14ac:dyDescent="0.25">
      <c r="A213" s="25"/>
      <c r="B213" s="52"/>
      <c r="C213" s="26"/>
      <c r="D213" s="51"/>
      <c r="E213" s="150"/>
      <c r="F213" s="149"/>
      <c r="G213" s="147"/>
      <c r="H213" s="147"/>
      <c r="I213" s="147"/>
      <c r="J213" s="149"/>
      <c r="K213" s="147"/>
      <c r="L213" s="148"/>
      <c r="M213" s="147"/>
      <c r="N213" s="147"/>
      <c r="O213" s="147"/>
      <c r="P213" s="147"/>
      <c r="Q213" s="147"/>
      <c r="R213" s="146"/>
      <c r="S213" s="146"/>
      <c r="T213" s="146"/>
      <c r="U213" s="146"/>
      <c r="V213" s="146"/>
      <c r="W213" s="146"/>
      <c r="X213" s="146"/>
      <c r="Y213" s="146"/>
      <c r="Z213" s="146"/>
      <c r="AA213" s="146"/>
      <c r="AB213" s="146"/>
      <c r="AC213" s="146"/>
      <c r="AD213" s="146"/>
      <c r="AE213" s="146"/>
      <c r="AF213" s="146"/>
      <c r="AG213" s="146"/>
      <c r="AH213" s="146"/>
      <c r="AI213" s="146"/>
      <c r="AJ213" s="146"/>
      <c r="AK213" s="146"/>
      <c r="AL213" s="146"/>
      <c r="AM213" s="146"/>
      <c r="AN213" s="146"/>
      <c r="AO213" s="7"/>
    </row>
    <row r="214" spans="1:43" ht="21.75" hidden="1" customHeight="1" x14ac:dyDescent="0.25">
      <c r="A214" s="151"/>
      <c r="B214" s="52"/>
      <c r="C214" s="26"/>
      <c r="D214" s="51"/>
      <c r="E214" s="150"/>
      <c r="F214" s="149"/>
      <c r="G214" s="147"/>
      <c r="H214" s="147"/>
      <c r="I214" s="147"/>
      <c r="J214" s="149"/>
      <c r="K214" s="147"/>
      <c r="L214" s="148"/>
      <c r="M214" s="147"/>
      <c r="N214" s="147"/>
      <c r="O214" s="147"/>
      <c r="P214" s="147"/>
      <c r="Q214" s="147"/>
      <c r="R214" s="146"/>
      <c r="S214" s="146"/>
      <c r="T214" s="146"/>
      <c r="U214" s="146"/>
      <c r="V214" s="146"/>
      <c r="W214" s="146"/>
      <c r="X214" s="146"/>
      <c r="Y214" s="146"/>
      <c r="Z214" s="146"/>
      <c r="AA214" s="146"/>
      <c r="AB214" s="146"/>
      <c r="AC214" s="146"/>
      <c r="AD214" s="146"/>
      <c r="AE214" s="146"/>
      <c r="AF214" s="146"/>
      <c r="AG214" s="146"/>
      <c r="AH214" s="146"/>
      <c r="AI214" s="146"/>
      <c r="AJ214" s="146"/>
      <c r="AK214" s="146"/>
      <c r="AL214" s="146"/>
      <c r="AM214" s="146"/>
      <c r="AN214" s="146"/>
      <c r="AO214" s="7"/>
    </row>
    <row r="215" spans="1:43" ht="43.5" hidden="1" customHeight="1" x14ac:dyDescent="0.25">
      <c r="A215" s="123" t="s">
        <v>21</v>
      </c>
      <c r="B215" s="123" t="s">
        <v>111</v>
      </c>
      <c r="C215" s="52">
        <v>0</v>
      </c>
      <c r="D215" s="114" t="s">
        <v>75</v>
      </c>
      <c r="E215" s="50" t="s">
        <v>74</v>
      </c>
      <c r="F215" s="117">
        <v>190.72415000000001</v>
      </c>
      <c r="G215" s="112">
        <v>0</v>
      </c>
      <c r="H215" s="112">
        <f>F215</f>
        <v>190.72415000000001</v>
      </c>
      <c r="I215" s="112">
        <v>0</v>
      </c>
      <c r="J215" s="117">
        <f>F215</f>
        <v>190.72415000000001</v>
      </c>
      <c r="K215" s="112">
        <v>0</v>
      </c>
      <c r="L215" s="112">
        <f>J215</f>
        <v>190.72415000000001</v>
      </c>
      <c r="M215" s="112">
        <v>0</v>
      </c>
      <c r="N215" s="112">
        <v>0</v>
      </c>
      <c r="O215" s="112">
        <v>0</v>
      </c>
      <c r="P215" s="112">
        <v>0</v>
      </c>
      <c r="Q215" s="112">
        <v>0</v>
      </c>
      <c r="R215" s="146"/>
      <c r="S215" s="146"/>
      <c r="T215" s="146"/>
      <c r="U215" s="146"/>
      <c r="V215" s="146"/>
      <c r="W215" s="146"/>
      <c r="X215" s="146"/>
      <c r="Y215" s="146"/>
      <c r="Z215" s="146"/>
      <c r="AA215" s="146"/>
      <c r="AB215" s="146"/>
      <c r="AC215" s="146"/>
      <c r="AD215" s="146"/>
      <c r="AE215" s="146"/>
      <c r="AF215" s="146"/>
      <c r="AG215" s="146"/>
      <c r="AH215" s="146"/>
      <c r="AI215" s="146"/>
      <c r="AJ215" s="146"/>
      <c r="AK215" s="146"/>
      <c r="AL215" s="146"/>
      <c r="AM215" s="146"/>
      <c r="AN215" s="146"/>
      <c r="AO215" s="81" t="s">
        <v>38</v>
      </c>
    </row>
    <row r="216" spans="1:43" ht="43.5" hidden="1" customHeight="1" x14ac:dyDescent="0.25">
      <c r="A216" s="123" t="s">
        <v>53</v>
      </c>
      <c r="B216" s="123" t="s">
        <v>111</v>
      </c>
      <c r="C216" s="52">
        <v>0</v>
      </c>
      <c r="D216" s="114" t="s">
        <v>75</v>
      </c>
      <c r="E216" s="50" t="s">
        <v>18</v>
      </c>
      <c r="F216" s="117">
        <v>309.88909000000001</v>
      </c>
      <c r="G216" s="112">
        <v>0</v>
      </c>
      <c r="H216" s="112">
        <f>F216</f>
        <v>309.88909000000001</v>
      </c>
      <c r="I216" s="112">
        <v>0</v>
      </c>
      <c r="J216" s="117">
        <f>F216</f>
        <v>309.88909000000001</v>
      </c>
      <c r="K216" s="112">
        <v>0</v>
      </c>
      <c r="L216" s="112">
        <f>J216</f>
        <v>309.88909000000001</v>
      </c>
      <c r="M216" s="112">
        <v>0</v>
      </c>
      <c r="N216" s="112">
        <v>0</v>
      </c>
      <c r="O216" s="112">
        <v>0</v>
      </c>
      <c r="P216" s="112">
        <v>0</v>
      </c>
      <c r="Q216" s="112">
        <v>0</v>
      </c>
      <c r="R216" s="146"/>
      <c r="S216" s="146"/>
      <c r="T216" s="146"/>
      <c r="U216" s="146"/>
      <c r="V216" s="146"/>
      <c r="W216" s="146"/>
      <c r="X216" s="146"/>
      <c r="Y216" s="146"/>
      <c r="Z216" s="146"/>
      <c r="AA216" s="146"/>
      <c r="AB216" s="146"/>
      <c r="AC216" s="146"/>
      <c r="AD216" s="146"/>
      <c r="AE216" s="146"/>
      <c r="AF216" s="146"/>
      <c r="AG216" s="146"/>
      <c r="AH216" s="146"/>
      <c r="AI216" s="146"/>
      <c r="AJ216" s="146"/>
      <c r="AK216" s="146"/>
      <c r="AL216" s="146"/>
      <c r="AM216" s="146"/>
      <c r="AN216" s="146"/>
      <c r="AO216" s="81" t="s">
        <v>38</v>
      </c>
    </row>
    <row r="217" spans="1:43" ht="43.5" hidden="1" customHeight="1" x14ac:dyDescent="0.25">
      <c r="A217" s="123" t="s">
        <v>72</v>
      </c>
      <c r="B217" s="123" t="s">
        <v>111</v>
      </c>
      <c r="C217" s="52">
        <v>0</v>
      </c>
      <c r="D217" s="114" t="s">
        <v>75</v>
      </c>
      <c r="E217" s="50" t="s">
        <v>18</v>
      </c>
      <c r="F217" s="117">
        <v>110.502</v>
      </c>
      <c r="G217" s="112">
        <v>0</v>
      </c>
      <c r="H217" s="112">
        <f>F217</f>
        <v>110.502</v>
      </c>
      <c r="I217" s="112">
        <v>0</v>
      </c>
      <c r="J217" s="117">
        <f>F217</f>
        <v>110.502</v>
      </c>
      <c r="K217" s="112">
        <v>0</v>
      </c>
      <c r="L217" s="112">
        <f>J217</f>
        <v>110.502</v>
      </c>
      <c r="M217" s="112">
        <v>0</v>
      </c>
      <c r="N217" s="112">
        <v>0</v>
      </c>
      <c r="O217" s="112">
        <v>0</v>
      </c>
      <c r="P217" s="112">
        <v>0</v>
      </c>
      <c r="Q217" s="112">
        <v>0</v>
      </c>
      <c r="R217" s="146"/>
      <c r="S217" s="146"/>
      <c r="T217" s="146"/>
      <c r="U217" s="146"/>
      <c r="V217" s="146"/>
      <c r="W217" s="146"/>
      <c r="X217" s="146"/>
      <c r="Y217" s="146"/>
      <c r="Z217" s="146"/>
      <c r="AA217" s="146"/>
      <c r="AB217" s="146"/>
      <c r="AC217" s="146"/>
      <c r="AD217" s="146"/>
      <c r="AE217" s="146"/>
      <c r="AF217" s="146"/>
      <c r="AG217" s="146"/>
      <c r="AH217" s="146"/>
      <c r="AI217" s="146"/>
      <c r="AJ217" s="146"/>
      <c r="AK217" s="146"/>
      <c r="AL217" s="146"/>
      <c r="AM217" s="146"/>
      <c r="AN217" s="146"/>
      <c r="AO217" s="81" t="s">
        <v>110</v>
      </c>
    </row>
    <row r="218" spans="1:43" ht="21.75" hidden="1" customHeight="1" x14ac:dyDescent="0.25">
      <c r="A218" s="217" t="s">
        <v>109</v>
      </c>
      <c r="B218" s="218"/>
      <c r="C218" s="97"/>
      <c r="D218" s="54"/>
      <c r="E218" s="26"/>
      <c r="F218" s="42">
        <f t="shared" ref="F218:AN218" si="33">F216+F215+F217</f>
        <v>611.11523999999997</v>
      </c>
      <c r="G218" s="42">
        <f t="shared" si="33"/>
        <v>0</v>
      </c>
      <c r="H218" s="42">
        <f t="shared" si="33"/>
        <v>611.11523999999997</v>
      </c>
      <c r="I218" s="42">
        <f t="shared" si="33"/>
        <v>0</v>
      </c>
      <c r="J218" s="42">
        <f t="shared" si="33"/>
        <v>611.11523999999997</v>
      </c>
      <c r="K218" s="42">
        <f t="shared" si="33"/>
        <v>0</v>
      </c>
      <c r="L218" s="42">
        <f t="shared" si="33"/>
        <v>611.11523999999997</v>
      </c>
      <c r="M218" s="42">
        <f t="shared" si="33"/>
        <v>0</v>
      </c>
      <c r="N218" s="42">
        <f t="shared" si="33"/>
        <v>0</v>
      </c>
      <c r="O218" s="42">
        <f t="shared" si="33"/>
        <v>0</v>
      </c>
      <c r="P218" s="42">
        <f t="shared" si="33"/>
        <v>0</v>
      </c>
      <c r="Q218" s="42">
        <f t="shared" si="33"/>
        <v>0</v>
      </c>
      <c r="R218" s="42">
        <f t="shared" si="33"/>
        <v>0</v>
      </c>
      <c r="S218" s="42">
        <f t="shared" si="33"/>
        <v>0</v>
      </c>
      <c r="T218" s="42">
        <f t="shared" si="33"/>
        <v>0</v>
      </c>
      <c r="U218" s="42">
        <f t="shared" si="33"/>
        <v>0</v>
      </c>
      <c r="V218" s="42">
        <f t="shared" si="33"/>
        <v>0</v>
      </c>
      <c r="W218" s="42">
        <f t="shared" si="33"/>
        <v>0</v>
      </c>
      <c r="X218" s="42">
        <f t="shared" si="33"/>
        <v>0</v>
      </c>
      <c r="Y218" s="42">
        <f t="shared" si="33"/>
        <v>0</v>
      </c>
      <c r="Z218" s="42">
        <f t="shared" si="33"/>
        <v>0</v>
      </c>
      <c r="AA218" s="42">
        <f t="shared" si="33"/>
        <v>0</v>
      </c>
      <c r="AB218" s="42">
        <f t="shared" si="33"/>
        <v>0</v>
      </c>
      <c r="AC218" s="42">
        <f t="shared" si="33"/>
        <v>0</v>
      </c>
      <c r="AD218" s="42">
        <f t="shared" si="33"/>
        <v>0</v>
      </c>
      <c r="AE218" s="42">
        <f t="shared" si="33"/>
        <v>0</v>
      </c>
      <c r="AF218" s="42">
        <f t="shared" si="33"/>
        <v>0</v>
      </c>
      <c r="AG218" s="42">
        <f t="shared" si="33"/>
        <v>0</v>
      </c>
      <c r="AH218" s="42">
        <f t="shared" si="33"/>
        <v>0</v>
      </c>
      <c r="AI218" s="42">
        <f t="shared" si="33"/>
        <v>0</v>
      </c>
      <c r="AJ218" s="42">
        <f t="shared" si="33"/>
        <v>0</v>
      </c>
      <c r="AK218" s="42">
        <f t="shared" si="33"/>
        <v>0</v>
      </c>
      <c r="AL218" s="42">
        <f t="shared" si="33"/>
        <v>0</v>
      </c>
      <c r="AM218" s="42">
        <f t="shared" si="33"/>
        <v>0</v>
      </c>
      <c r="AN218" s="42">
        <f t="shared" si="33"/>
        <v>0</v>
      </c>
    </row>
    <row r="219" spans="1:43" ht="21.75" hidden="1" customHeight="1" x14ac:dyDescent="0.25">
      <c r="A219" s="212" t="s">
        <v>7</v>
      </c>
      <c r="B219" s="213"/>
      <c r="C219" s="213"/>
      <c r="D219" s="225"/>
      <c r="E219" s="47"/>
      <c r="F219" s="74"/>
      <c r="G219" s="47"/>
      <c r="H219" s="47"/>
      <c r="I219" s="66"/>
      <c r="J219" s="44"/>
      <c r="K219" s="66"/>
      <c r="L219" s="60"/>
      <c r="M219" s="66"/>
      <c r="N219" s="72"/>
      <c r="O219" s="67"/>
      <c r="P219" s="71"/>
      <c r="Q219" s="130"/>
      <c r="R219" s="44"/>
      <c r="S219" s="44"/>
      <c r="T219" s="44"/>
      <c r="U219" s="44"/>
      <c r="V219" s="44"/>
      <c r="W219" s="44"/>
      <c r="X219" s="44"/>
      <c r="Y219" s="44"/>
      <c r="Z219" s="44"/>
      <c r="AA219" s="44"/>
      <c r="AB219" s="44"/>
      <c r="AC219" s="44"/>
      <c r="AD219" s="44"/>
      <c r="AE219" s="44"/>
      <c r="AF219" s="44"/>
      <c r="AG219" s="44"/>
      <c r="AH219" s="44"/>
      <c r="AI219" s="44"/>
      <c r="AJ219" s="44"/>
      <c r="AK219" s="44"/>
      <c r="AL219" s="44"/>
      <c r="AM219" s="44"/>
      <c r="AN219" s="44"/>
    </row>
    <row r="220" spans="1:43" s="144" customFormat="1" ht="41.25" hidden="1" customHeight="1" x14ac:dyDescent="0.2">
      <c r="A220" s="26">
        <v>1</v>
      </c>
      <c r="B220" s="123" t="s">
        <v>106</v>
      </c>
      <c r="C220" s="26">
        <v>0</v>
      </c>
      <c r="D220" s="51" t="s">
        <v>108</v>
      </c>
      <c r="E220" s="50" t="s">
        <v>18</v>
      </c>
      <c r="F220" s="141">
        <f>G220+H220</f>
        <v>28.04832</v>
      </c>
      <c r="G220" s="141">
        <v>28.02027</v>
      </c>
      <c r="H220" s="141">
        <v>2.8049999999999999E-2</v>
      </c>
      <c r="I220" s="132">
        <f>0</f>
        <v>0</v>
      </c>
      <c r="J220" s="141">
        <f>K220+L220</f>
        <v>28.04832</v>
      </c>
      <c r="K220" s="141">
        <v>28.02027</v>
      </c>
      <c r="L220" s="141">
        <v>2.8049999999999999E-2</v>
      </c>
      <c r="M220" s="132">
        <v>0</v>
      </c>
      <c r="N220" s="133">
        <v>0</v>
      </c>
      <c r="O220" s="133">
        <v>0</v>
      </c>
      <c r="P220" s="140">
        <v>0</v>
      </c>
      <c r="Q220" s="69">
        <v>0</v>
      </c>
      <c r="R220" s="132"/>
      <c r="S220" s="132"/>
      <c r="T220" s="132"/>
      <c r="U220" s="132"/>
      <c r="V220" s="132"/>
      <c r="W220" s="132"/>
      <c r="X220" s="132"/>
      <c r="Y220" s="132"/>
      <c r="Z220" s="132"/>
      <c r="AA220" s="132"/>
      <c r="AB220" s="132"/>
      <c r="AC220" s="132"/>
      <c r="AD220" s="132"/>
      <c r="AE220" s="132"/>
      <c r="AF220" s="132"/>
      <c r="AG220" s="132"/>
      <c r="AH220" s="132"/>
      <c r="AI220" s="132"/>
      <c r="AJ220" s="132"/>
      <c r="AK220" s="132"/>
      <c r="AL220" s="132"/>
      <c r="AM220" s="132"/>
      <c r="AN220" s="132"/>
      <c r="AO220" s="81" t="s">
        <v>107</v>
      </c>
      <c r="AP220" s="139"/>
      <c r="AQ220" s="139"/>
    </row>
    <row r="221" spans="1:43" s="144" customFormat="1" ht="54" hidden="1" customHeight="1" x14ac:dyDescent="0.2">
      <c r="A221" s="26">
        <v>2</v>
      </c>
      <c r="B221" s="123" t="s">
        <v>106</v>
      </c>
      <c r="C221" s="26">
        <v>0</v>
      </c>
      <c r="D221" s="128" t="s">
        <v>102</v>
      </c>
      <c r="E221" s="50" t="s">
        <v>18</v>
      </c>
      <c r="F221" s="141">
        <f>H221</f>
        <v>33.838320000000003</v>
      </c>
      <c r="G221" s="141">
        <v>0</v>
      </c>
      <c r="H221" s="141">
        <v>33.838320000000003</v>
      </c>
      <c r="I221" s="132">
        <v>0</v>
      </c>
      <c r="J221" s="141">
        <f>L221</f>
        <v>33.838320000000003</v>
      </c>
      <c r="K221" s="141">
        <v>0</v>
      </c>
      <c r="L221" s="141">
        <v>33.838320000000003</v>
      </c>
      <c r="M221" s="132">
        <v>0</v>
      </c>
      <c r="N221" s="133">
        <v>0</v>
      </c>
      <c r="O221" s="133">
        <v>0</v>
      </c>
      <c r="P221" s="140">
        <v>0</v>
      </c>
      <c r="Q221" s="69">
        <v>0</v>
      </c>
      <c r="R221" s="132"/>
      <c r="S221" s="132"/>
      <c r="T221" s="132"/>
      <c r="U221" s="132"/>
      <c r="V221" s="132"/>
      <c r="W221" s="132"/>
      <c r="X221" s="132"/>
      <c r="Y221" s="132"/>
      <c r="Z221" s="132"/>
      <c r="AA221" s="132"/>
      <c r="AB221" s="132"/>
      <c r="AC221" s="132"/>
      <c r="AD221" s="132"/>
      <c r="AE221" s="132"/>
      <c r="AF221" s="132"/>
      <c r="AG221" s="132"/>
      <c r="AH221" s="132"/>
      <c r="AI221" s="132"/>
      <c r="AJ221" s="132"/>
      <c r="AK221" s="132"/>
      <c r="AL221" s="132"/>
      <c r="AM221" s="132"/>
      <c r="AN221" s="132"/>
      <c r="AO221" s="81" t="s">
        <v>17</v>
      </c>
      <c r="AP221" s="139"/>
      <c r="AQ221" s="139"/>
    </row>
    <row r="222" spans="1:43" s="144" customFormat="1" ht="41.25" hidden="1" customHeight="1" x14ac:dyDescent="0.2">
      <c r="A222" s="26">
        <v>3</v>
      </c>
      <c r="B222" s="123" t="s">
        <v>105</v>
      </c>
      <c r="C222" s="26">
        <v>0</v>
      </c>
      <c r="D222" s="51" t="s">
        <v>104</v>
      </c>
      <c r="E222" s="50" t="s">
        <v>18</v>
      </c>
      <c r="F222" s="141">
        <v>142.27952999999999</v>
      </c>
      <c r="G222" s="145">
        <v>0</v>
      </c>
      <c r="H222" s="141">
        <f>F222</f>
        <v>142.27952999999999</v>
      </c>
      <c r="I222" s="132">
        <v>0</v>
      </c>
      <c r="J222" s="141">
        <v>142.27952999999999</v>
      </c>
      <c r="K222" s="145">
        <v>0</v>
      </c>
      <c r="L222" s="141">
        <f>J222</f>
        <v>142.27952999999999</v>
      </c>
      <c r="M222" s="132">
        <v>0</v>
      </c>
      <c r="N222" s="133">
        <v>0</v>
      </c>
      <c r="O222" s="133">
        <v>0</v>
      </c>
      <c r="P222" s="140">
        <v>0</v>
      </c>
      <c r="Q222" s="69">
        <v>0</v>
      </c>
      <c r="R222" s="132"/>
      <c r="S222" s="132"/>
      <c r="T222" s="132"/>
      <c r="U222" s="132"/>
      <c r="V222" s="132"/>
      <c r="W222" s="132"/>
      <c r="X222" s="132"/>
      <c r="Y222" s="132"/>
      <c r="Z222" s="132"/>
      <c r="AA222" s="132"/>
      <c r="AB222" s="132"/>
      <c r="AC222" s="132"/>
      <c r="AD222" s="132"/>
      <c r="AE222" s="132"/>
      <c r="AF222" s="132"/>
      <c r="AG222" s="132"/>
      <c r="AH222" s="132"/>
      <c r="AI222" s="132"/>
      <c r="AJ222" s="132"/>
      <c r="AK222" s="132"/>
      <c r="AL222" s="132"/>
      <c r="AM222" s="132"/>
      <c r="AN222" s="132"/>
      <c r="AO222" s="81" t="s">
        <v>103</v>
      </c>
      <c r="AP222" s="139"/>
      <c r="AQ222" s="139"/>
    </row>
    <row r="223" spans="1:43" ht="21.75" hidden="1" customHeight="1" x14ac:dyDescent="0.25">
      <c r="A223" s="217" t="s">
        <v>26</v>
      </c>
      <c r="B223" s="218"/>
      <c r="C223" s="97"/>
      <c r="D223" s="54"/>
      <c r="E223" s="47"/>
      <c r="F223" s="30">
        <f t="shared" ref="F223:Q223" si="34">F220+F222+F221</f>
        <v>204.16616999999999</v>
      </c>
      <c r="G223" s="30">
        <f t="shared" si="34"/>
        <v>28.02027</v>
      </c>
      <c r="H223" s="30">
        <f t="shared" si="34"/>
        <v>176.14590000000001</v>
      </c>
      <c r="I223" s="30">
        <f t="shared" si="34"/>
        <v>0</v>
      </c>
      <c r="J223" s="30">
        <f t="shared" si="34"/>
        <v>204.16616999999999</v>
      </c>
      <c r="K223" s="30">
        <f t="shared" si="34"/>
        <v>28.02027</v>
      </c>
      <c r="L223" s="30">
        <f t="shared" si="34"/>
        <v>176.14590000000001</v>
      </c>
      <c r="M223" s="30">
        <f t="shared" si="34"/>
        <v>0</v>
      </c>
      <c r="N223" s="30">
        <f t="shared" si="34"/>
        <v>0</v>
      </c>
      <c r="O223" s="30">
        <f t="shared" si="34"/>
        <v>0</v>
      </c>
      <c r="P223" s="30">
        <f t="shared" si="34"/>
        <v>0</v>
      </c>
      <c r="Q223" s="30">
        <f t="shared" si="34"/>
        <v>0</v>
      </c>
      <c r="R223" s="23">
        <f t="shared" ref="R223:AN223" si="35">R220</f>
        <v>0</v>
      </c>
      <c r="S223" s="23">
        <f t="shared" si="35"/>
        <v>0</v>
      </c>
      <c r="T223" s="23">
        <f t="shared" si="35"/>
        <v>0</v>
      </c>
      <c r="U223" s="23">
        <f t="shared" si="35"/>
        <v>0</v>
      </c>
      <c r="V223" s="23">
        <f t="shared" si="35"/>
        <v>0</v>
      </c>
      <c r="W223" s="23">
        <f t="shared" si="35"/>
        <v>0</v>
      </c>
      <c r="X223" s="23">
        <f t="shared" si="35"/>
        <v>0</v>
      </c>
      <c r="Y223" s="23">
        <f t="shared" si="35"/>
        <v>0</v>
      </c>
      <c r="Z223" s="23">
        <f t="shared" si="35"/>
        <v>0</v>
      </c>
      <c r="AA223" s="23">
        <f t="shared" si="35"/>
        <v>0</v>
      </c>
      <c r="AB223" s="23">
        <f t="shared" si="35"/>
        <v>0</v>
      </c>
      <c r="AC223" s="23">
        <f t="shared" si="35"/>
        <v>0</v>
      </c>
      <c r="AD223" s="23">
        <f t="shared" si="35"/>
        <v>0</v>
      </c>
      <c r="AE223" s="23">
        <f t="shared" si="35"/>
        <v>0</v>
      </c>
      <c r="AF223" s="23">
        <f t="shared" si="35"/>
        <v>0</v>
      </c>
      <c r="AG223" s="23">
        <f t="shared" si="35"/>
        <v>0</v>
      </c>
      <c r="AH223" s="23">
        <f t="shared" si="35"/>
        <v>0</v>
      </c>
      <c r="AI223" s="23">
        <f t="shared" si="35"/>
        <v>0</v>
      </c>
      <c r="AJ223" s="23">
        <f t="shared" si="35"/>
        <v>0</v>
      </c>
      <c r="AK223" s="23">
        <f t="shared" si="35"/>
        <v>0</v>
      </c>
      <c r="AL223" s="23">
        <f t="shared" si="35"/>
        <v>0</v>
      </c>
      <c r="AM223" s="23">
        <f t="shared" si="35"/>
        <v>0</v>
      </c>
      <c r="AN223" s="23">
        <f t="shared" si="35"/>
        <v>0</v>
      </c>
    </row>
    <row r="224" spans="1:43" ht="21.75" hidden="1" customHeight="1" x14ac:dyDescent="0.25">
      <c r="A224" s="212" t="s">
        <v>11</v>
      </c>
      <c r="B224" s="213"/>
      <c r="C224" s="213"/>
      <c r="D224" s="225"/>
      <c r="E224" s="47"/>
      <c r="F224" s="74"/>
      <c r="H224" s="47"/>
      <c r="I224" s="66"/>
      <c r="J224" s="44"/>
      <c r="K224" s="66"/>
      <c r="L224" s="60"/>
      <c r="M224" s="66"/>
      <c r="N224" s="72"/>
      <c r="O224" s="67"/>
      <c r="P224" s="71"/>
      <c r="Q224" s="130"/>
      <c r="R224" s="130"/>
      <c r="S224" s="130"/>
      <c r="T224" s="130"/>
      <c r="U224" s="130"/>
      <c r="V224" s="130"/>
      <c r="W224" s="130"/>
      <c r="X224" s="130"/>
      <c r="Y224" s="130"/>
      <c r="Z224" s="130"/>
      <c r="AA224" s="130"/>
      <c r="AB224" s="130"/>
      <c r="AC224" s="130"/>
      <c r="AD224" s="130"/>
      <c r="AE224" s="130"/>
      <c r="AF224" s="130"/>
      <c r="AG224" s="130"/>
      <c r="AH224" s="130"/>
      <c r="AI224" s="130"/>
      <c r="AJ224" s="130"/>
      <c r="AK224" s="130"/>
      <c r="AL224" s="130"/>
      <c r="AM224" s="130"/>
      <c r="AN224" s="130"/>
    </row>
    <row r="225" spans="1:42" ht="66" hidden="1" customHeight="1" x14ac:dyDescent="0.25">
      <c r="A225" s="26" t="s">
        <v>21</v>
      </c>
      <c r="B225" s="127" t="s">
        <v>95</v>
      </c>
      <c r="C225" s="26">
        <v>0</v>
      </c>
      <c r="D225" s="128" t="s">
        <v>102</v>
      </c>
      <c r="E225" s="50" t="s">
        <v>18</v>
      </c>
      <c r="F225" s="143">
        <v>193.66951</v>
      </c>
      <c r="G225" s="142">
        <v>0</v>
      </c>
      <c r="H225" s="141">
        <f>F225</f>
        <v>193.66951</v>
      </c>
      <c r="I225" s="132">
        <v>0</v>
      </c>
      <c r="J225" s="141">
        <f>F225</f>
        <v>193.66951</v>
      </c>
      <c r="K225" s="141">
        <v>0</v>
      </c>
      <c r="L225" s="141">
        <f>F225</f>
        <v>193.66951</v>
      </c>
      <c r="M225" s="132">
        <v>0</v>
      </c>
      <c r="N225" s="133">
        <v>0</v>
      </c>
      <c r="O225" s="133">
        <v>0</v>
      </c>
      <c r="P225" s="140">
        <v>0</v>
      </c>
      <c r="Q225" s="69">
        <v>0</v>
      </c>
      <c r="R225" s="132"/>
      <c r="S225" s="132"/>
      <c r="T225" s="132"/>
      <c r="U225" s="132"/>
      <c r="V225" s="132"/>
      <c r="W225" s="132"/>
      <c r="X225" s="132"/>
      <c r="Y225" s="132"/>
      <c r="Z225" s="132"/>
      <c r="AA225" s="132"/>
      <c r="AB225" s="132"/>
      <c r="AC225" s="132"/>
      <c r="AD225" s="132"/>
      <c r="AE225" s="132"/>
      <c r="AF225" s="132"/>
      <c r="AG225" s="132"/>
      <c r="AH225" s="132"/>
      <c r="AI225" s="132"/>
      <c r="AJ225" s="132"/>
      <c r="AK225" s="132"/>
      <c r="AL225" s="132"/>
      <c r="AM225" s="132"/>
      <c r="AN225" s="132"/>
      <c r="AO225" s="81" t="s">
        <v>38</v>
      </c>
      <c r="AP225" s="139"/>
    </row>
    <row r="226" spans="1:42" ht="90" hidden="1" customHeight="1" x14ac:dyDescent="0.25">
      <c r="A226" s="26" t="s">
        <v>53</v>
      </c>
      <c r="B226" s="127" t="s">
        <v>93</v>
      </c>
      <c r="C226" s="26">
        <v>0</v>
      </c>
      <c r="D226" s="128" t="s">
        <v>101</v>
      </c>
      <c r="E226" s="127" t="s">
        <v>100</v>
      </c>
      <c r="F226" s="138">
        <f>G226+H226+I226</f>
        <v>12.255599999999999</v>
      </c>
      <c r="G226" s="137">
        <v>0</v>
      </c>
      <c r="H226" s="137">
        <v>12.255599999999999</v>
      </c>
      <c r="I226" s="132">
        <v>0</v>
      </c>
      <c r="J226" s="138">
        <f>K226+L226+M226</f>
        <v>12.255599999999999</v>
      </c>
      <c r="K226" s="137">
        <v>0</v>
      </c>
      <c r="L226" s="137">
        <v>12.255599999999999</v>
      </c>
      <c r="M226" s="132">
        <v>0</v>
      </c>
      <c r="N226" s="134">
        <f>F226-J226</f>
        <v>0</v>
      </c>
      <c r="O226" s="133">
        <f>G226-K226</f>
        <v>0</v>
      </c>
      <c r="P226" s="133">
        <f>H226-L226</f>
        <v>0</v>
      </c>
      <c r="Q226" s="132">
        <f>I226-M226</f>
        <v>0</v>
      </c>
      <c r="R226" s="131"/>
      <c r="S226" s="131"/>
      <c r="T226" s="131"/>
      <c r="U226" s="131"/>
      <c r="V226" s="131"/>
      <c r="W226" s="131"/>
      <c r="X226" s="131"/>
      <c r="Y226" s="131"/>
      <c r="Z226" s="131"/>
      <c r="AA226" s="131"/>
      <c r="AB226" s="131"/>
      <c r="AC226" s="131"/>
      <c r="AD226" s="131"/>
      <c r="AE226" s="131"/>
      <c r="AF226" s="131"/>
      <c r="AG226" s="131"/>
      <c r="AH226" s="131"/>
      <c r="AI226" s="131"/>
      <c r="AJ226" s="131"/>
      <c r="AK226" s="131"/>
      <c r="AL226" s="131"/>
      <c r="AM226" s="131"/>
      <c r="AN226" s="131"/>
      <c r="AO226" s="1" t="s">
        <v>99</v>
      </c>
    </row>
    <row r="227" spans="1:42" ht="89.25" hidden="1" customHeight="1" x14ac:dyDescent="0.25">
      <c r="A227" s="26">
        <v>3</v>
      </c>
      <c r="B227" s="127" t="s">
        <v>98</v>
      </c>
      <c r="C227" s="26">
        <v>0</v>
      </c>
      <c r="D227" s="129" t="s">
        <v>97</v>
      </c>
      <c r="E227" s="127" t="s">
        <v>78</v>
      </c>
      <c r="F227" s="136">
        <v>308.06734</v>
      </c>
      <c r="G227" s="135">
        <v>0</v>
      </c>
      <c r="H227" s="135">
        <v>308.60734000000002</v>
      </c>
      <c r="I227" s="132">
        <v>0</v>
      </c>
      <c r="J227" s="136">
        <v>308.06734</v>
      </c>
      <c r="K227" s="135">
        <v>0</v>
      </c>
      <c r="L227" s="135">
        <v>308.60734000000002</v>
      </c>
      <c r="M227" s="132">
        <v>0</v>
      </c>
      <c r="N227" s="134">
        <v>0</v>
      </c>
      <c r="O227" s="133">
        <v>0</v>
      </c>
      <c r="P227" s="133">
        <v>0</v>
      </c>
      <c r="Q227" s="132">
        <v>0</v>
      </c>
      <c r="R227" s="131"/>
      <c r="S227" s="131"/>
      <c r="T227" s="131"/>
      <c r="U227" s="131"/>
      <c r="V227" s="131"/>
      <c r="W227" s="131"/>
      <c r="X227" s="131"/>
      <c r="Y227" s="131"/>
      <c r="Z227" s="131"/>
      <c r="AA227" s="131"/>
      <c r="AB227" s="131"/>
      <c r="AC227" s="131"/>
      <c r="AD227" s="131"/>
      <c r="AE227" s="131"/>
      <c r="AF227" s="131"/>
      <c r="AG227" s="131"/>
      <c r="AH227" s="131"/>
      <c r="AI227" s="131"/>
      <c r="AJ227" s="131"/>
      <c r="AK227" s="131"/>
      <c r="AL227" s="131"/>
      <c r="AM227" s="131"/>
      <c r="AN227" s="131"/>
      <c r="AO227" s="1" t="s">
        <v>96</v>
      </c>
    </row>
    <row r="228" spans="1:42" ht="66" hidden="1" customHeight="1" x14ac:dyDescent="0.25">
      <c r="A228" s="26">
        <v>4</v>
      </c>
      <c r="B228" s="127" t="s">
        <v>95</v>
      </c>
      <c r="C228" s="26">
        <v>0</v>
      </c>
      <c r="D228" s="114" t="s">
        <v>75</v>
      </c>
      <c r="E228" s="50" t="s">
        <v>18</v>
      </c>
      <c r="F228" s="136">
        <v>85.955839999999995</v>
      </c>
      <c r="G228" s="135">
        <v>0</v>
      </c>
      <c r="H228" s="135">
        <f>F228</f>
        <v>85.955839999999995</v>
      </c>
      <c r="I228" s="132">
        <v>0</v>
      </c>
      <c r="J228" s="136">
        <v>85.955839999999995</v>
      </c>
      <c r="K228" s="135">
        <v>0</v>
      </c>
      <c r="L228" s="135">
        <f>J228</f>
        <v>85.955839999999995</v>
      </c>
      <c r="M228" s="132">
        <v>0</v>
      </c>
      <c r="N228" s="134">
        <v>0</v>
      </c>
      <c r="O228" s="133">
        <v>0</v>
      </c>
      <c r="P228" s="133">
        <v>0</v>
      </c>
      <c r="Q228" s="132">
        <v>0</v>
      </c>
      <c r="R228" s="131"/>
      <c r="S228" s="131"/>
      <c r="T228" s="131"/>
      <c r="U228" s="131"/>
      <c r="V228" s="131"/>
      <c r="W228" s="131"/>
      <c r="X228" s="131"/>
      <c r="Y228" s="131"/>
      <c r="Z228" s="131"/>
      <c r="AA228" s="131"/>
      <c r="AB228" s="131"/>
      <c r="AC228" s="131"/>
      <c r="AD228" s="131"/>
      <c r="AE228" s="131"/>
      <c r="AF228" s="131"/>
      <c r="AG228" s="131"/>
      <c r="AH228" s="131"/>
      <c r="AI228" s="131"/>
      <c r="AJ228" s="131"/>
      <c r="AK228" s="131"/>
      <c r="AL228" s="131"/>
      <c r="AM228" s="131"/>
      <c r="AN228" s="131"/>
      <c r="AO228" s="1" t="s">
        <v>94</v>
      </c>
    </row>
    <row r="229" spans="1:42" ht="66" hidden="1" customHeight="1" x14ac:dyDescent="0.25">
      <c r="A229" s="26">
        <v>5</v>
      </c>
      <c r="B229" s="127" t="s">
        <v>93</v>
      </c>
      <c r="C229" s="26">
        <v>0</v>
      </c>
      <c r="D229" s="128" t="s">
        <v>92</v>
      </c>
      <c r="E229" s="127" t="s">
        <v>78</v>
      </c>
      <c r="F229" s="136">
        <v>28.341000000000001</v>
      </c>
      <c r="G229" s="135">
        <v>0</v>
      </c>
      <c r="H229" s="135">
        <f>F229</f>
        <v>28.341000000000001</v>
      </c>
      <c r="I229" s="132">
        <v>0</v>
      </c>
      <c r="J229" s="136">
        <v>28.341000000000001</v>
      </c>
      <c r="K229" s="135">
        <v>0</v>
      </c>
      <c r="L229" s="135">
        <f>J229</f>
        <v>28.341000000000001</v>
      </c>
      <c r="M229" s="132">
        <v>0</v>
      </c>
      <c r="N229" s="134">
        <v>0</v>
      </c>
      <c r="O229" s="133">
        <v>0</v>
      </c>
      <c r="P229" s="133">
        <v>0</v>
      </c>
      <c r="Q229" s="132">
        <v>0</v>
      </c>
      <c r="R229" s="131"/>
      <c r="S229" s="131"/>
      <c r="T229" s="131"/>
      <c r="U229" s="131"/>
      <c r="V229" s="131"/>
      <c r="W229" s="131"/>
      <c r="X229" s="131"/>
      <c r="Y229" s="131"/>
      <c r="Z229" s="131"/>
      <c r="AA229" s="131"/>
      <c r="AB229" s="131"/>
      <c r="AC229" s="131"/>
      <c r="AD229" s="131"/>
      <c r="AE229" s="131"/>
      <c r="AF229" s="131"/>
      <c r="AG229" s="131"/>
      <c r="AH229" s="131"/>
      <c r="AI229" s="131"/>
      <c r="AJ229" s="131"/>
      <c r="AK229" s="131"/>
      <c r="AL229" s="131"/>
      <c r="AM229" s="131"/>
      <c r="AN229" s="131"/>
      <c r="AO229" s="1" t="s">
        <v>38</v>
      </c>
    </row>
    <row r="230" spans="1:42" ht="21.75" hidden="1" customHeight="1" x14ac:dyDescent="0.25">
      <c r="A230" s="217" t="s">
        <v>22</v>
      </c>
      <c r="B230" s="218"/>
      <c r="C230" s="43">
        <f>C226+C225</f>
        <v>0</v>
      </c>
      <c r="D230" s="54"/>
      <c r="E230" s="47"/>
      <c r="F230" s="23">
        <f t="shared" ref="F230:Q230" si="36">SUM(F225:F229)</f>
        <v>628.28928999999994</v>
      </c>
      <c r="G230" s="23">
        <f t="shared" si="36"/>
        <v>0</v>
      </c>
      <c r="H230" s="23">
        <f t="shared" si="36"/>
        <v>628.82929000000001</v>
      </c>
      <c r="I230" s="23">
        <f t="shared" si="36"/>
        <v>0</v>
      </c>
      <c r="J230" s="23">
        <f t="shared" si="36"/>
        <v>628.28928999999994</v>
      </c>
      <c r="K230" s="23">
        <f t="shared" si="36"/>
        <v>0</v>
      </c>
      <c r="L230" s="23">
        <f t="shared" si="36"/>
        <v>628.82929000000001</v>
      </c>
      <c r="M230" s="23">
        <f t="shared" si="36"/>
        <v>0</v>
      </c>
      <c r="N230" s="23">
        <f t="shared" si="36"/>
        <v>0</v>
      </c>
      <c r="O230" s="23">
        <f t="shared" si="36"/>
        <v>0</v>
      </c>
      <c r="P230" s="23">
        <f t="shared" si="36"/>
        <v>0</v>
      </c>
      <c r="Q230" s="23">
        <f t="shared" si="36"/>
        <v>0</v>
      </c>
      <c r="R230" s="23" t="e">
        <f>#REF!</f>
        <v>#REF!</v>
      </c>
      <c r="S230" s="23" t="e">
        <f>#REF!</f>
        <v>#REF!</v>
      </c>
      <c r="T230" s="23" t="e">
        <f>#REF!</f>
        <v>#REF!</v>
      </c>
      <c r="U230" s="23" t="e">
        <f>#REF!</f>
        <v>#REF!</v>
      </c>
      <c r="V230" s="23" t="e">
        <f>#REF!</f>
        <v>#REF!</v>
      </c>
      <c r="W230" s="23" t="e">
        <f>#REF!</f>
        <v>#REF!</v>
      </c>
      <c r="X230" s="23" t="e">
        <f>#REF!</f>
        <v>#REF!</v>
      </c>
      <c r="Y230" s="23" t="e">
        <f>#REF!</f>
        <v>#REF!</v>
      </c>
      <c r="Z230" s="23" t="e">
        <f>#REF!</f>
        <v>#REF!</v>
      </c>
      <c r="AA230" s="23" t="e">
        <f>#REF!</f>
        <v>#REF!</v>
      </c>
      <c r="AB230" s="23" t="e">
        <f>#REF!</f>
        <v>#REF!</v>
      </c>
      <c r="AC230" s="23" t="e">
        <f>#REF!</f>
        <v>#REF!</v>
      </c>
      <c r="AD230" s="23" t="e">
        <f>#REF!</f>
        <v>#REF!</v>
      </c>
      <c r="AE230" s="23" t="e">
        <f>#REF!</f>
        <v>#REF!</v>
      </c>
      <c r="AF230" s="23" t="e">
        <f>#REF!</f>
        <v>#REF!</v>
      </c>
      <c r="AG230" s="23" t="e">
        <f>#REF!</f>
        <v>#REF!</v>
      </c>
      <c r="AH230" s="23" t="e">
        <f>#REF!</f>
        <v>#REF!</v>
      </c>
      <c r="AI230" s="23" t="e">
        <f>#REF!</f>
        <v>#REF!</v>
      </c>
      <c r="AJ230" s="23" t="e">
        <f>#REF!</f>
        <v>#REF!</v>
      </c>
      <c r="AK230" s="23" t="e">
        <f>#REF!</f>
        <v>#REF!</v>
      </c>
      <c r="AL230" s="23" t="e">
        <f>#REF!</f>
        <v>#REF!</v>
      </c>
      <c r="AM230" s="23" t="e">
        <f>#REF!</f>
        <v>#REF!</v>
      </c>
      <c r="AN230" s="23" t="e">
        <f>#REF!</f>
        <v>#REF!</v>
      </c>
    </row>
    <row r="231" spans="1:42" ht="21.75" hidden="1" customHeight="1" x14ac:dyDescent="0.25">
      <c r="A231" s="212" t="s">
        <v>8</v>
      </c>
      <c r="B231" s="213"/>
      <c r="C231" s="213"/>
      <c r="D231" s="225"/>
      <c r="E231" s="47"/>
      <c r="F231" s="74"/>
      <c r="G231" s="47"/>
      <c r="H231" s="47"/>
      <c r="I231" s="66"/>
      <c r="J231" s="44"/>
      <c r="K231" s="66"/>
      <c r="L231" s="60"/>
      <c r="M231" s="66"/>
      <c r="N231" s="72"/>
      <c r="O231" s="67"/>
      <c r="P231" s="71"/>
      <c r="Q231" s="130"/>
      <c r="R231" s="130"/>
      <c r="S231" s="130"/>
      <c r="T231" s="130"/>
      <c r="U231" s="130"/>
      <c r="V231" s="130"/>
      <c r="W231" s="130"/>
      <c r="X231" s="130"/>
      <c r="Y231" s="130"/>
      <c r="Z231" s="130"/>
      <c r="AA231" s="130"/>
      <c r="AB231" s="130"/>
      <c r="AC231" s="130"/>
      <c r="AD231" s="130"/>
      <c r="AE231" s="130"/>
      <c r="AF231" s="130"/>
      <c r="AG231" s="130"/>
      <c r="AH231" s="130"/>
      <c r="AI231" s="130"/>
      <c r="AJ231" s="130"/>
      <c r="AK231" s="130"/>
      <c r="AL231" s="130"/>
      <c r="AM231" s="130"/>
      <c r="AN231" s="130"/>
    </row>
    <row r="232" spans="1:42" ht="66.75" hidden="1" customHeight="1" x14ac:dyDescent="0.25">
      <c r="A232" s="52" t="s">
        <v>21</v>
      </c>
      <c r="B232" s="127" t="s">
        <v>90</v>
      </c>
      <c r="C232" s="52">
        <v>0</v>
      </c>
      <c r="D232" s="129" t="s">
        <v>82</v>
      </c>
      <c r="E232" s="127" t="s">
        <v>78</v>
      </c>
      <c r="F232" s="30">
        <v>62.613489999999999</v>
      </c>
      <c r="G232" s="122">
        <v>0</v>
      </c>
      <c r="H232" s="122">
        <f>F232</f>
        <v>62.613489999999999</v>
      </c>
      <c r="I232" s="122">
        <v>0</v>
      </c>
      <c r="J232" s="30">
        <f>F232</f>
        <v>62.613489999999999</v>
      </c>
      <c r="K232" s="122">
        <v>0</v>
      </c>
      <c r="L232" s="122">
        <f>F232</f>
        <v>62.613489999999999</v>
      </c>
      <c r="M232" s="122">
        <v>0</v>
      </c>
      <c r="N232" s="122">
        <v>0</v>
      </c>
      <c r="O232" s="122">
        <v>0</v>
      </c>
      <c r="P232" s="122">
        <v>0</v>
      </c>
      <c r="Q232" s="122">
        <v>0</v>
      </c>
      <c r="R232" s="30"/>
      <c r="S232" s="30"/>
      <c r="T232" s="30"/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F232" s="30"/>
      <c r="AG232" s="30"/>
      <c r="AH232" s="30"/>
      <c r="AI232" s="30"/>
      <c r="AJ232" s="30"/>
      <c r="AK232" s="30"/>
      <c r="AL232" s="30"/>
      <c r="AM232" s="30"/>
      <c r="AN232" s="30"/>
      <c r="AO232" s="1" t="s">
        <v>91</v>
      </c>
    </row>
    <row r="233" spans="1:42" ht="66.75" hidden="1" customHeight="1" x14ac:dyDescent="0.25">
      <c r="A233" s="52" t="s">
        <v>53</v>
      </c>
      <c r="B233" s="127" t="s">
        <v>90</v>
      </c>
      <c r="C233" s="52">
        <v>0</v>
      </c>
      <c r="D233" s="129" t="s">
        <v>82</v>
      </c>
      <c r="E233" s="127" t="s">
        <v>78</v>
      </c>
      <c r="F233" s="30">
        <v>117.99902</v>
      </c>
      <c r="G233" s="122">
        <v>0</v>
      </c>
      <c r="H233" s="122">
        <f>F233</f>
        <v>117.99902</v>
      </c>
      <c r="I233" s="122">
        <v>0</v>
      </c>
      <c r="J233" s="30">
        <v>117.99902</v>
      </c>
      <c r="K233" s="122">
        <v>0</v>
      </c>
      <c r="L233" s="122">
        <f>J233</f>
        <v>117.99902</v>
      </c>
      <c r="M233" s="122">
        <v>0</v>
      </c>
      <c r="N233" s="122">
        <v>0</v>
      </c>
      <c r="O233" s="122">
        <v>0</v>
      </c>
      <c r="P233" s="122">
        <v>0</v>
      </c>
      <c r="Q233" s="122">
        <v>0</v>
      </c>
      <c r="R233" s="30"/>
      <c r="S233" s="30"/>
      <c r="T233" s="30"/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F233" s="30"/>
      <c r="AG233" s="30"/>
      <c r="AH233" s="30"/>
      <c r="AI233" s="30"/>
      <c r="AJ233" s="30"/>
      <c r="AK233" s="30"/>
      <c r="AL233" s="30"/>
      <c r="AM233" s="30"/>
      <c r="AN233" s="30"/>
      <c r="AO233" s="1" t="s">
        <v>17</v>
      </c>
    </row>
    <row r="234" spans="1:42" ht="21.75" hidden="1" customHeight="1" x14ac:dyDescent="0.25">
      <c r="A234" s="217" t="s">
        <v>89</v>
      </c>
      <c r="B234" s="218"/>
      <c r="C234" s="30">
        <v>0</v>
      </c>
      <c r="D234" s="54"/>
      <c r="E234" s="47"/>
      <c r="F234" s="30">
        <f t="shared" ref="F234:Q234" si="37">F232+F233</f>
        <v>180.61250999999999</v>
      </c>
      <c r="G234" s="30">
        <f t="shared" si="37"/>
        <v>0</v>
      </c>
      <c r="H234" s="30">
        <f t="shared" si="37"/>
        <v>180.61250999999999</v>
      </c>
      <c r="I234" s="30">
        <f t="shared" si="37"/>
        <v>0</v>
      </c>
      <c r="J234" s="30">
        <f t="shared" si="37"/>
        <v>180.61250999999999</v>
      </c>
      <c r="K234" s="30">
        <f t="shared" si="37"/>
        <v>0</v>
      </c>
      <c r="L234" s="30">
        <f t="shared" si="37"/>
        <v>180.61250999999999</v>
      </c>
      <c r="M234" s="30">
        <f t="shared" si="37"/>
        <v>0</v>
      </c>
      <c r="N234" s="30">
        <f t="shared" si="37"/>
        <v>0</v>
      </c>
      <c r="O234" s="30">
        <f t="shared" si="37"/>
        <v>0</v>
      </c>
      <c r="P234" s="30">
        <f t="shared" si="37"/>
        <v>0</v>
      </c>
      <c r="Q234" s="30">
        <f t="shared" si="37"/>
        <v>0</v>
      </c>
      <c r="R234" s="30" t="e">
        <f>#REF!+#REF!</f>
        <v>#REF!</v>
      </c>
      <c r="S234" s="30" t="e">
        <f>#REF!+#REF!</f>
        <v>#REF!</v>
      </c>
      <c r="T234" s="30" t="e">
        <f>#REF!+#REF!</f>
        <v>#REF!</v>
      </c>
      <c r="U234" s="30" t="e">
        <f>#REF!+#REF!</f>
        <v>#REF!</v>
      </c>
      <c r="V234" s="30" t="e">
        <f>#REF!+#REF!</f>
        <v>#REF!</v>
      </c>
      <c r="W234" s="30" t="e">
        <f>#REF!+#REF!</f>
        <v>#REF!</v>
      </c>
      <c r="X234" s="30" t="e">
        <f>#REF!+#REF!</f>
        <v>#REF!</v>
      </c>
      <c r="Y234" s="30" t="e">
        <f>#REF!+#REF!</f>
        <v>#REF!</v>
      </c>
      <c r="Z234" s="30" t="e">
        <f>#REF!+#REF!</f>
        <v>#REF!</v>
      </c>
      <c r="AA234" s="30" t="e">
        <f>#REF!+#REF!</f>
        <v>#REF!</v>
      </c>
      <c r="AB234" s="30" t="e">
        <f>#REF!+#REF!</f>
        <v>#REF!</v>
      </c>
      <c r="AC234" s="30" t="e">
        <f>#REF!+#REF!</f>
        <v>#REF!</v>
      </c>
      <c r="AD234" s="30" t="e">
        <f>#REF!+#REF!</f>
        <v>#REF!</v>
      </c>
      <c r="AE234" s="30" t="e">
        <f>#REF!+#REF!</f>
        <v>#REF!</v>
      </c>
      <c r="AF234" s="30" t="e">
        <f>#REF!+#REF!</f>
        <v>#REF!</v>
      </c>
      <c r="AG234" s="30" t="e">
        <f>#REF!+#REF!</f>
        <v>#REF!</v>
      </c>
      <c r="AH234" s="30" t="e">
        <f>#REF!+#REF!</f>
        <v>#REF!</v>
      </c>
      <c r="AI234" s="30" t="e">
        <f>#REF!+#REF!</f>
        <v>#REF!</v>
      </c>
      <c r="AJ234" s="30" t="e">
        <f>#REF!+#REF!</f>
        <v>#REF!</v>
      </c>
      <c r="AK234" s="30" t="e">
        <f>#REF!+#REF!</f>
        <v>#REF!</v>
      </c>
      <c r="AL234" s="30" t="e">
        <f>#REF!+#REF!</f>
        <v>#REF!</v>
      </c>
      <c r="AM234" s="30" t="e">
        <f>#REF!+#REF!</f>
        <v>#REF!</v>
      </c>
      <c r="AN234" s="30" t="e">
        <f>#REF!+#REF!</f>
        <v>#REF!</v>
      </c>
    </row>
    <row r="235" spans="1:42" ht="21.75" hidden="1" customHeight="1" x14ac:dyDescent="0.25">
      <c r="A235" s="212" t="s">
        <v>3</v>
      </c>
      <c r="B235" s="213"/>
      <c r="C235" s="213"/>
      <c r="D235" s="225"/>
      <c r="E235" s="47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F235" s="30"/>
      <c r="AG235" s="30"/>
      <c r="AH235" s="30"/>
      <c r="AI235" s="30"/>
      <c r="AJ235" s="30"/>
      <c r="AK235" s="30"/>
      <c r="AL235" s="30"/>
      <c r="AM235" s="30"/>
      <c r="AN235" s="30"/>
    </row>
    <row r="236" spans="1:42" ht="81.75" hidden="1" customHeight="1" x14ac:dyDescent="0.25">
      <c r="A236" s="70" t="s">
        <v>21</v>
      </c>
      <c r="B236" s="123" t="s">
        <v>80</v>
      </c>
      <c r="C236" s="102">
        <v>14.095000000000001</v>
      </c>
      <c r="D236" s="26" t="s">
        <v>88</v>
      </c>
      <c r="E236" s="47" t="s">
        <v>87</v>
      </c>
      <c r="F236" s="30">
        <f>G236+H236</f>
        <v>19914.3197</v>
      </c>
      <c r="G236" s="122">
        <v>19894.40538</v>
      </c>
      <c r="H236" s="122">
        <v>19.91432</v>
      </c>
      <c r="I236" s="122">
        <v>0</v>
      </c>
      <c r="J236" s="30">
        <f>K236+L236</f>
        <v>19914.3197</v>
      </c>
      <c r="K236" s="122">
        <v>19894.40538</v>
      </c>
      <c r="L236" s="122">
        <v>19.91432</v>
      </c>
      <c r="M236" s="122">
        <v>0</v>
      </c>
      <c r="N236" s="122">
        <f>O236+P236</f>
        <v>0</v>
      </c>
      <c r="O236" s="122">
        <f>G236-K236</f>
        <v>0</v>
      </c>
      <c r="P236" s="122">
        <f>H236-L236</f>
        <v>0</v>
      </c>
      <c r="Q236" s="122">
        <f>I236-M236</f>
        <v>0</v>
      </c>
      <c r="R236" s="122"/>
      <c r="S236" s="122"/>
      <c r="T236" s="122"/>
      <c r="U236" s="122"/>
      <c r="V236" s="122"/>
      <c r="W236" s="122"/>
      <c r="X236" s="122"/>
      <c r="Y236" s="122"/>
      <c r="Z236" s="122"/>
      <c r="AA236" s="122"/>
      <c r="AB236" s="122"/>
      <c r="AC236" s="122"/>
      <c r="AD236" s="122"/>
      <c r="AE236" s="122"/>
      <c r="AF236" s="122"/>
      <c r="AG236" s="122"/>
      <c r="AH236" s="122"/>
      <c r="AI236" s="122"/>
      <c r="AJ236" s="122"/>
      <c r="AK236" s="122"/>
      <c r="AL236" s="122"/>
      <c r="AM236" s="122"/>
      <c r="AN236" s="122"/>
      <c r="AO236" s="81" t="s">
        <v>86</v>
      </c>
    </row>
    <row r="237" spans="1:42" ht="66.75" hidden="1" customHeight="1" x14ac:dyDescent="0.25">
      <c r="A237" s="70" t="s">
        <v>53</v>
      </c>
      <c r="B237" s="123" t="s">
        <v>80</v>
      </c>
      <c r="C237" s="102">
        <v>0</v>
      </c>
      <c r="D237" s="129" t="s">
        <v>82</v>
      </c>
      <c r="E237" s="127" t="s">
        <v>78</v>
      </c>
      <c r="F237" s="30">
        <v>117.99902</v>
      </c>
      <c r="G237" s="122">
        <v>0</v>
      </c>
      <c r="H237" s="122">
        <f>F237</f>
        <v>117.99902</v>
      </c>
      <c r="I237" s="122">
        <v>0</v>
      </c>
      <c r="J237" s="30">
        <v>117.99902</v>
      </c>
      <c r="K237" s="122">
        <v>0</v>
      </c>
      <c r="L237" s="122">
        <f>J237</f>
        <v>117.99902</v>
      </c>
      <c r="M237" s="122">
        <v>0</v>
      </c>
      <c r="N237" s="122">
        <v>0</v>
      </c>
      <c r="O237" s="122">
        <v>0</v>
      </c>
      <c r="P237" s="122">
        <v>0</v>
      </c>
      <c r="Q237" s="122">
        <v>0</v>
      </c>
      <c r="R237" s="30"/>
      <c r="S237" s="30"/>
      <c r="T237" s="30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F237" s="30"/>
      <c r="AG237" s="30"/>
      <c r="AH237" s="30"/>
      <c r="AI237" s="30"/>
      <c r="AJ237" s="30"/>
      <c r="AK237" s="30"/>
      <c r="AL237" s="30"/>
      <c r="AM237" s="30"/>
      <c r="AN237" s="30"/>
      <c r="AO237" s="1" t="s">
        <v>38</v>
      </c>
    </row>
    <row r="238" spans="1:42" ht="86.25" hidden="1" customHeight="1" x14ac:dyDescent="0.25">
      <c r="A238" s="26" t="s">
        <v>72</v>
      </c>
      <c r="B238" s="123" t="s">
        <v>80</v>
      </c>
      <c r="C238" s="102">
        <v>0</v>
      </c>
      <c r="D238" s="129" t="s">
        <v>81</v>
      </c>
      <c r="E238" s="127" t="s">
        <v>78</v>
      </c>
      <c r="F238" s="30">
        <f>G238+H238</f>
        <v>311.00563</v>
      </c>
      <c r="G238" s="122">
        <v>310.69461999999999</v>
      </c>
      <c r="H238" s="122">
        <v>0.31101000000000001</v>
      </c>
      <c r="I238" s="122">
        <v>0</v>
      </c>
      <c r="J238" s="30">
        <f>K238+L238</f>
        <v>311.00563</v>
      </c>
      <c r="K238" s="122">
        <v>310.69461999999999</v>
      </c>
      <c r="L238" s="122">
        <v>0.31101000000000001</v>
      </c>
      <c r="M238" s="122">
        <v>0</v>
      </c>
      <c r="N238" s="122">
        <v>0</v>
      </c>
      <c r="O238" s="122">
        <v>0</v>
      </c>
      <c r="P238" s="122">
        <v>0</v>
      </c>
      <c r="Q238" s="122">
        <v>0</v>
      </c>
      <c r="R238" s="30"/>
      <c r="S238" s="30"/>
      <c r="T238" s="30"/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F238" s="30"/>
      <c r="AG238" s="30"/>
      <c r="AH238" s="30"/>
      <c r="AI238" s="30"/>
      <c r="AJ238" s="30"/>
      <c r="AK238" s="30"/>
      <c r="AL238" s="30"/>
      <c r="AM238" s="30"/>
      <c r="AN238" s="30"/>
      <c r="AO238" s="1" t="s">
        <v>85</v>
      </c>
    </row>
    <row r="239" spans="1:42" ht="66.75" hidden="1" customHeight="1" x14ac:dyDescent="0.25">
      <c r="A239" s="70">
        <v>4</v>
      </c>
      <c r="B239" s="123" t="s">
        <v>84</v>
      </c>
      <c r="C239" s="102">
        <v>0</v>
      </c>
      <c r="D239" s="129" t="s">
        <v>83</v>
      </c>
      <c r="E239" s="127"/>
      <c r="F239" s="30">
        <v>367.5</v>
      </c>
      <c r="G239" s="122">
        <v>0</v>
      </c>
      <c r="H239" s="122">
        <v>367.5</v>
      </c>
      <c r="I239" s="122">
        <v>0</v>
      </c>
      <c r="J239" s="30">
        <v>367.5</v>
      </c>
      <c r="K239" s="122">
        <v>0</v>
      </c>
      <c r="L239" s="122">
        <v>367.5</v>
      </c>
      <c r="M239" s="122">
        <v>0</v>
      </c>
      <c r="N239" s="122">
        <v>0</v>
      </c>
      <c r="O239" s="122">
        <v>0</v>
      </c>
      <c r="P239" s="122">
        <v>0</v>
      </c>
      <c r="Q239" s="122">
        <v>0</v>
      </c>
      <c r="R239" s="30"/>
      <c r="S239" s="30"/>
      <c r="T239" s="30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F239" s="30"/>
      <c r="AG239" s="30"/>
      <c r="AH239" s="30"/>
      <c r="AI239" s="30"/>
      <c r="AJ239" s="30"/>
      <c r="AK239" s="30"/>
      <c r="AL239" s="30"/>
      <c r="AM239" s="30"/>
      <c r="AN239" s="30"/>
      <c r="AO239" s="1" t="s">
        <v>66</v>
      </c>
    </row>
    <row r="240" spans="1:42" ht="87" hidden="1" customHeight="1" x14ac:dyDescent="0.25">
      <c r="A240" s="70">
        <v>5</v>
      </c>
      <c r="B240" s="123" t="s">
        <v>80</v>
      </c>
      <c r="C240" s="102">
        <v>0</v>
      </c>
      <c r="D240" s="129" t="s">
        <v>81</v>
      </c>
      <c r="E240" s="127" t="s">
        <v>78</v>
      </c>
      <c r="F240" s="30">
        <v>10</v>
      </c>
      <c r="G240" s="122">
        <v>0</v>
      </c>
      <c r="H240" s="122">
        <v>10</v>
      </c>
      <c r="I240" s="122">
        <v>0</v>
      </c>
      <c r="J240" s="30">
        <v>10</v>
      </c>
      <c r="K240" s="122">
        <v>0</v>
      </c>
      <c r="L240" s="122">
        <v>10</v>
      </c>
      <c r="M240" s="122">
        <v>0</v>
      </c>
      <c r="N240" s="122">
        <v>0</v>
      </c>
      <c r="O240" s="122">
        <v>0</v>
      </c>
      <c r="P240" s="122">
        <v>0</v>
      </c>
      <c r="Q240" s="122">
        <v>0</v>
      </c>
      <c r="R240" s="30"/>
      <c r="S240" s="30"/>
      <c r="T240" s="30"/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F240" s="30"/>
      <c r="AG240" s="30"/>
      <c r="AH240" s="30"/>
      <c r="AI240" s="30"/>
      <c r="AJ240" s="30"/>
      <c r="AK240" s="30"/>
      <c r="AL240" s="30"/>
      <c r="AM240" s="30"/>
      <c r="AN240" s="30"/>
      <c r="AO240" s="1" t="s">
        <v>38</v>
      </c>
    </row>
    <row r="241" spans="1:45" ht="87" hidden="1" customHeight="1" x14ac:dyDescent="0.25">
      <c r="A241" s="70">
        <v>6</v>
      </c>
      <c r="B241" s="123" t="s">
        <v>80</v>
      </c>
      <c r="C241" s="102">
        <v>0</v>
      </c>
      <c r="D241" s="129" t="s">
        <v>82</v>
      </c>
      <c r="E241" s="127" t="s">
        <v>78</v>
      </c>
      <c r="F241" s="30">
        <v>146.33519999999999</v>
      </c>
      <c r="G241" s="122">
        <v>0</v>
      </c>
      <c r="H241" s="122">
        <v>146.33519999999999</v>
      </c>
      <c r="I241" s="122">
        <v>0</v>
      </c>
      <c r="J241" s="30">
        <v>146.33519999999999</v>
      </c>
      <c r="K241" s="122">
        <v>0</v>
      </c>
      <c r="L241" s="122">
        <v>146.33519999999999</v>
      </c>
      <c r="M241" s="122">
        <v>0</v>
      </c>
      <c r="N241" s="122">
        <v>0</v>
      </c>
      <c r="O241" s="122">
        <v>0</v>
      </c>
      <c r="P241" s="122">
        <v>0</v>
      </c>
      <c r="Q241" s="122">
        <v>0</v>
      </c>
      <c r="R241" s="30"/>
      <c r="S241" s="30"/>
      <c r="T241" s="30"/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F241" s="30"/>
      <c r="AG241" s="30"/>
      <c r="AH241" s="30"/>
      <c r="AI241" s="30"/>
      <c r="AJ241" s="30"/>
      <c r="AK241" s="30"/>
      <c r="AL241" s="30"/>
      <c r="AM241" s="30"/>
      <c r="AN241" s="30"/>
      <c r="AO241" s="81" t="s">
        <v>38</v>
      </c>
    </row>
    <row r="242" spans="1:45" ht="87" hidden="1" customHeight="1" x14ac:dyDescent="0.25">
      <c r="A242" s="70">
        <v>7</v>
      </c>
      <c r="B242" s="123" t="s">
        <v>80</v>
      </c>
      <c r="C242" s="102">
        <v>0</v>
      </c>
      <c r="D242" s="129" t="s">
        <v>82</v>
      </c>
      <c r="E242" s="127" t="s">
        <v>78</v>
      </c>
      <c r="F242" s="30">
        <v>72.239329999999995</v>
      </c>
      <c r="G242" s="122">
        <v>0</v>
      </c>
      <c r="H242" s="122">
        <v>72.239329999999995</v>
      </c>
      <c r="I242" s="122">
        <v>0</v>
      </c>
      <c r="J242" s="30">
        <v>72.239329999999995</v>
      </c>
      <c r="K242" s="122">
        <v>0</v>
      </c>
      <c r="L242" s="122">
        <v>72.239329999999995</v>
      </c>
      <c r="M242" s="122">
        <v>0</v>
      </c>
      <c r="N242" s="122">
        <v>0</v>
      </c>
      <c r="O242" s="122">
        <v>0</v>
      </c>
      <c r="P242" s="122">
        <v>0</v>
      </c>
      <c r="Q242" s="122">
        <v>0</v>
      </c>
      <c r="R242" s="30"/>
      <c r="S242" s="30"/>
      <c r="T242" s="30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F242" s="30"/>
      <c r="AG242" s="30"/>
      <c r="AH242" s="30"/>
      <c r="AI242" s="30"/>
      <c r="AJ242" s="30"/>
      <c r="AK242" s="30"/>
      <c r="AL242" s="30"/>
      <c r="AM242" s="30"/>
      <c r="AN242" s="30"/>
      <c r="AO242" s="81" t="s">
        <v>38</v>
      </c>
    </row>
    <row r="243" spans="1:45" ht="87" hidden="1" customHeight="1" x14ac:dyDescent="0.25">
      <c r="A243" s="70">
        <v>8</v>
      </c>
      <c r="B243" s="123" t="s">
        <v>80</v>
      </c>
      <c r="C243" s="102">
        <v>0</v>
      </c>
      <c r="D243" s="129" t="s">
        <v>81</v>
      </c>
      <c r="E243" s="127" t="s">
        <v>78</v>
      </c>
      <c r="F243" s="30">
        <f>G243+H243</f>
        <v>207.91272000000001</v>
      </c>
      <c r="G243" s="122">
        <v>0</v>
      </c>
      <c r="H243" s="122">
        <v>207.91272000000001</v>
      </c>
      <c r="I243" s="122">
        <v>0</v>
      </c>
      <c r="J243" s="30">
        <f>K243+L243</f>
        <v>207.91272000000001</v>
      </c>
      <c r="K243" s="122">
        <v>0</v>
      </c>
      <c r="L243" s="122">
        <v>207.91272000000001</v>
      </c>
      <c r="M243" s="122">
        <v>0</v>
      </c>
      <c r="N243" s="122">
        <v>0</v>
      </c>
      <c r="O243" s="122">
        <v>0</v>
      </c>
      <c r="P243" s="122">
        <v>0</v>
      </c>
      <c r="Q243" s="122">
        <v>0</v>
      </c>
      <c r="R243" s="30"/>
      <c r="S243" s="30"/>
      <c r="T243" s="30"/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F243" s="30"/>
      <c r="AG243" s="30"/>
      <c r="AH243" s="30"/>
      <c r="AI243" s="30"/>
      <c r="AJ243" s="30"/>
      <c r="AK243" s="30"/>
      <c r="AL243" s="30"/>
      <c r="AM243" s="30"/>
      <c r="AN243" s="30"/>
      <c r="AO243" s="1" t="s">
        <v>66</v>
      </c>
    </row>
    <row r="244" spans="1:45" ht="87" hidden="1" customHeight="1" x14ac:dyDescent="0.25">
      <c r="A244" s="70">
        <v>9</v>
      </c>
      <c r="B244" s="123" t="s">
        <v>80</v>
      </c>
      <c r="C244" s="102">
        <v>0</v>
      </c>
      <c r="D244" s="128" t="s">
        <v>79</v>
      </c>
      <c r="E244" s="127" t="s">
        <v>78</v>
      </c>
      <c r="F244" s="30">
        <f>12.34286+0.58398</f>
        <v>12.92684</v>
      </c>
      <c r="G244" s="122">
        <v>0</v>
      </c>
      <c r="H244" s="122">
        <f>F244</f>
        <v>12.92684</v>
      </c>
      <c r="I244" s="122">
        <v>0</v>
      </c>
      <c r="J244" s="30">
        <f>F244</f>
        <v>12.92684</v>
      </c>
      <c r="K244" s="122">
        <v>0</v>
      </c>
      <c r="L244" s="122">
        <f>F244</f>
        <v>12.92684</v>
      </c>
      <c r="M244" s="122">
        <v>0</v>
      </c>
      <c r="N244" s="122">
        <v>0</v>
      </c>
      <c r="O244" s="122">
        <v>0</v>
      </c>
      <c r="P244" s="122">
        <v>0</v>
      </c>
      <c r="Q244" s="122">
        <v>0</v>
      </c>
      <c r="R244" s="30"/>
      <c r="S244" s="30"/>
      <c r="T244" s="30"/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F244" s="30"/>
      <c r="AG244" s="30"/>
      <c r="AH244" s="30"/>
      <c r="AI244" s="30"/>
      <c r="AJ244" s="30"/>
      <c r="AK244" s="30"/>
      <c r="AL244" s="30"/>
      <c r="AM244" s="30"/>
      <c r="AN244" s="30"/>
      <c r="AO244" s="81" t="s">
        <v>38</v>
      </c>
      <c r="AQ244" s="1">
        <v>12.34285</v>
      </c>
      <c r="AR244">
        <v>0.58398000000000005</v>
      </c>
      <c r="AS244">
        <f>AR244+AQ244</f>
        <v>12.926830000000001</v>
      </c>
    </row>
    <row r="245" spans="1:45" ht="21.75" hidden="1" customHeight="1" x14ac:dyDescent="0.25">
      <c r="A245" s="217" t="s">
        <v>77</v>
      </c>
      <c r="B245" s="218"/>
      <c r="C245" s="93">
        <f>C236+C237+C238+C241+C243+C244</f>
        <v>14.095000000000001</v>
      </c>
      <c r="D245" s="97"/>
      <c r="E245" s="97"/>
      <c r="F245" s="30">
        <f t="shared" ref="F245:Q245" si="38">F236+F237+F238+F239+F240+F241+F242+F243+F244</f>
        <v>21160.238440000001</v>
      </c>
      <c r="G245" s="30">
        <f t="shared" si="38"/>
        <v>20205.099999999999</v>
      </c>
      <c r="H245" s="30">
        <f t="shared" si="38"/>
        <v>955.13843999999995</v>
      </c>
      <c r="I245" s="30">
        <f t="shared" si="38"/>
        <v>0</v>
      </c>
      <c r="J245" s="30">
        <f t="shared" si="38"/>
        <v>21160.238440000001</v>
      </c>
      <c r="K245" s="30">
        <f t="shared" si="38"/>
        <v>20205.099999999999</v>
      </c>
      <c r="L245" s="30">
        <f t="shared" si="38"/>
        <v>955.13843999999995</v>
      </c>
      <c r="M245" s="30">
        <f t="shared" si="38"/>
        <v>0</v>
      </c>
      <c r="N245" s="30">
        <f t="shared" si="38"/>
        <v>0</v>
      </c>
      <c r="O245" s="30">
        <f t="shared" si="38"/>
        <v>0</v>
      </c>
      <c r="P245" s="30">
        <f t="shared" si="38"/>
        <v>0</v>
      </c>
      <c r="Q245" s="30">
        <f t="shared" si="38"/>
        <v>0</v>
      </c>
      <c r="R245" s="30">
        <f t="shared" ref="R245:AN245" si="39">R236+R237+R238+R239+R240+R241</f>
        <v>0</v>
      </c>
      <c r="S245" s="30">
        <f t="shared" si="39"/>
        <v>0</v>
      </c>
      <c r="T245" s="30">
        <f t="shared" si="39"/>
        <v>0</v>
      </c>
      <c r="U245" s="30">
        <f t="shared" si="39"/>
        <v>0</v>
      </c>
      <c r="V245" s="30">
        <f t="shared" si="39"/>
        <v>0</v>
      </c>
      <c r="W245" s="30">
        <f t="shared" si="39"/>
        <v>0</v>
      </c>
      <c r="X245" s="30">
        <f t="shared" si="39"/>
        <v>0</v>
      </c>
      <c r="Y245" s="30">
        <f t="shared" si="39"/>
        <v>0</v>
      </c>
      <c r="Z245" s="30">
        <f t="shared" si="39"/>
        <v>0</v>
      </c>
      <c r="AA245" s="30">
        <f t="shared" si="39"/>
        <v>0</v>
      </c>
      <c r="AB245" s="30">
        <f t="shared" si="39"/>
        <v>0</v>
      </c>
      <c r="AC245" s="30">
        <f t="shared" si="39"/>
        <v>0</v>
      </c>
      <c r="AD245" s="30">
        <f t="shared" si="39"/>
        <v>0</v>
      </c>
      <c r="AE245" s="30">
        <f t="shared" si="39"/>
        <v>0</v>
      </c>
      <c r="AF245" s="30">
        <f t="shared" si="39"/>
        <v>0</v>
      </c>
      <c r="AG245" s="30">
        <f t="shared" si="39"/>
        <v>0</v>
      </c>
      <c r="AH245" s="30">
        <f t="shared" si="39"/>
        <v>0</v>
      </c>
      <c r="AI245" s="30">
        <f t="shared" si="39"/>
        <v>0</v>
      </c>
      <c r="AJ245" s="30">
        <f t="shared" si="39"/>
        <v>0</v>
      </c>
      <c r="AK245" s="30">
        <f t="shared" si="39"/>
        <v>0</v>
      </c>
      <c r="AL245" s="30">
        <f t="shared" si="39"/>
        <v>0</v>
      </c>
      <c r="AM245" s="30">
        <f t="shared" si="39"/>
        <v>0</v>
      </c>
      <c r="AN245" s="30">
        <f t="shared" si="39"/>
        <v>0</v>
      </c>
    </row>
    <row r="246" spans="1:45" ht="21.75" hidden="1" customHeight="1" x14ac:dyDescent="0.25">
      <c r="A246" s="126"/>
      <c r="B246" s="53"/>
      <c r="C246" s="125"/>
      <c r="D246" s="54"/>
      <c r="E246" s="47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F246" s="30"/>
      <c r="AG246" s="30"/>
      <c r="AH246" s="30"/>
      <c r="AI246" s="30"/>
      <c r="AJ246" s="30"/>
      <c r="AK246" s="30"/>
      <c r="AL246" s="30"/>
      <c r="AM246" s="30"/>
      <c r="AN246" s="30"/>
    </row>
    <row r="247" spans="1:45" ht="21.75" hidden="1" customHeight="1" x14ac:dyDescent="0.25">
      <c r="A247" s="229" t="s">
        <v>1</v>
      </c>
      <c r="B247" s="229"/>
      <c r="C247" s="229"/>
      <c r="D247" s="229"/>
      <c r="E247" s="47"/>
      <c r="F247" s="30"/>
      <c r="G247" s="30"/>
      <c r="H247" s="30"/>
      <c r="I247" s="30"/>
      <c r="J247" s="30"/>
      <c r="K247" s="30"/>
      <c r="L247" s="23"/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F247" s="30"/>
      <c r="AG247" s="30"/>
      <c r="AH247" s="30"/>
      <c r="AI247" s="30"/>
      <c r="AJ247" s="30"/>
      <c r="AK247" s="30"/>
      <c r="AL247" s="30"/>
      <c r="AM247" s="30"/>
      <c r="AN247" s="30"/>
    </row>
    <row r="248" spans="1:45" ht="21.75" hidden="1" customHeight="1" x14ac:dyDescent="0.25">
      <c r="A248" s="52"/>
      <c r="B248" s="52"/>
      <c r="C248" s="52"/>
      <c r="D248" s="114"/>
      <c r="E248" s="50"/>
      <c r="F248" s="122"/>
      <c r="G248" s="122"/>
      <c r="H248" s="122"/>
      <c r="I248" s="122"/>
      <c r="J248" s="122"/>
      <c r="K248" s="122"/>
      <c r="L248" s="122"/>
      <c r="M248" s="122"/>
      <c r="N248" s="122"/>
      <c r="O248" s="122"/>
      <c r="P248" s="122"/>
      <c r="Q248" s="122"/>
      <c r="R248" s="30"/>
      <c r="S248" s="30"/>
      <c r="T248" s="30"/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F248" s="30"/>
      <c r="AG248" s="30"/>
      <c r="AH248" s="30"/>
      <c r="AI248" s="30"/>
      <c r="AJ248" s="30"/>
      <c r="AK248" s="30"/>
      <c r="AL248" s="30"/>
      <c r="AM248" s="30"/>
      <c r="AN248" s="30"/>
    </row>
    <row r="249" spans="1:45" ht="21.75" hidden="1" customHeight="1" x14ac:dyDescent="0.25">
      <c r="A249" s="52"/>
      <c r="B249" s="52"/>
      <c r="C249" s="52"/>
      <c r="D249" s="114"/>
      <c r="E249" s="50"/>
      <c r="F249" s="122"/>
      <c r="G249" s="122"/>
      <c r="H249" s="122"/>
      <c r="I249" s="122"/>
      <c r="J249" s="122"/>
      <c r="K249" s="122"/>
      <c r="L249" s="88"/>
      <c r="M249" s="122"/>
      <c r="N249" s="122"/>
      <c r="O249" s="122"/>
      <c r="P249" s="122"/>
      <c r="Q249" s="122"/>
      <c r="R249" s="30"/>
      <c r="S249" s="30"/>
      <c r="T249" s="30"/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F249" s="30"/>
      <c r="AG249" s="30"/>
      <c r="AH249" s="30"/>
      <c r="AI249" s="30"/>
      <c r="AJ249" s="30"/>
      <c r="AK249" s="30"/>
      <c r="AL249" s="30"/>
      <c r="AM249" s="30"/>
      <c r="AN249" s="30"/>
    </row>
    <row r="250" spans="1:45" ht="47.25" hidden="1" customHeight="1" x14ac:dyDescent="0.25">
      <c r="A250" s="52" t="s">
        <v>21</v>
      </c>
      <c r="B250" s="123" t="s">
        <v>68</v>
      </c>
      <c r="C250" s="52">
        <v>0</v>
      </c>
      <c r="D250" s="114" t="s">
        <v>75</v>
      </c>
      <c r="E250" s="50" t="s">
        <v>74</v>
      </c>
      <c r="F250" s="122">
        <f>43.31039+296.43</f>
        <v>339.74038999999999</v>
      </c>
      <c r="G250" s="122">
        <v>0</v>
      </c>
      <c r="H250" s="122">
        <f>F250</f>
        <v>339.74038999999999</v>
      </c>
      <c r="I250" s="122">
        <v>0</v>
      </c>
      <c r="J250" s="122">
        <f>F250</f>
        <v>339.74038999999999</v>
      </c>
      <c r="K250" s="122">
        <v>0</v>
      </c>
      <c r="L250" s="122">
        <f>J250</f>
        <v>339.74038999999999</v>
      </c>
      <c r="M250" s="122">
        <v>0</v>
      </c>
      <c r="N250" s="122">
        <v>0</v>
      </c>
      <c r="O250" s="122">
        <v>0</v>
      </c>
      <c r="P250" s="122">
        <v>0</v>
      </c>
      <c r="Q250" s="122">
        <v>0</v>
      </c>
      <c r="R250" s="30"/>
      <c r="S250" s="30"/>
      <c r="T250" s="30"/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F250" s="30"/>
      <c r="AG250" s="30"/>
      <c r="AH250" s="30"/>
      <c r="AI250" s="30"/>
      <c r="AJ250" s="30"/>
      <c r="AK250" s="30"/>
      <c r="AL250" s="30"/>
      <c r="AM250" s="30"/>
      <c r="AN250" s="30"/>
      <c r="AO250" s="1" t="s">
        <v>76</v>
      </c>
    </row>
    <row r="251" spans="1:45" ht="75" hidden="1" customHeight="1" x14ac:dyDescent="0.25">
      <c r="A251" s="52" t="s">
        <v>53</v>
      </c>
      <c r="B251" s="123" t="s">
        <v>68</v>
      </c>
      <c r="C251" s="52">
        <v>0</v>
      </c>
      <c r="D251" s="114" t="s">
        <v>75</v>
      </c>
      <c r="E251" s="50" t="s">
        <v>74</v>
      </c>
      <c r="F251" s="122">
        <v>43.606819999999999</v>
      </c>
      <c r="G251" s="122">
        <v>0</v>
      </c>
      <c r="H251" s="122">
        <f>F251</f>
        <v>43.606819999999999</v>
      </c>
      <c r="I251" s="122">
        <v>0</v>
      </c>
      <c r="J251" s="122">
        <v>43.606819999999999</v>
      </c>
      <c r="K251" s="122">
        <v>0</v>
      </c>
      <c r="L251" s="122">
        <f>J251</f>
        <v>43.606819999999999</v>
      </c>
      <c r="M251" s="122">
        <v>0</v>
      </c>
      <c r="N251" s="122">
        <v>0</v>
      </c>
      <c r="O251" s="122">
        <v>0</v>
      </c>
      <c r="P251" s="122">
        <v>0</v>
      </c>
      <c r="Q251" s="122">
        <v>0</v>
      </c>
      <c r="R251" s="30"/>
      <c r="S251" s="30"/>
      <c r="T251" s="30"/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F251" s="30"/>
      <c r="AG251" s="30"/>
      <c r="AH251" s="30"/>
      <c r="AI251" s="30"/>
      <c r="AJ251" s="30"/>
      <c r="AK251" s="30"/>
      <c r="AL251" s="30"/>
      <c r="AM251" s="30"/>
      <c r="AN251" s="30"/>
      <c r="AO251" s="81" t="s">
        <v>73</v>
      </c>
    </row>
    <row r="252" spans="1:45" ht="139.5" hidden="1" customHeight="1" x14ac:dyDescent="0.25">
      <c r="A252" s="52" t="s">
        <v>72</v>
      </c>
      <c r="B252" s="123" t="s">
        <v>68</v>
      </c>
      <c r="C252" s="52">
        <v>0</v>
      </c>
      <c r="D252" s="114" t="s">
        <v>71</v>
      </c>
      <c r="E252" s="50" t="s">
        <v>70</v>
      </c>
      <c r="F252" s="122">
        <v>29</v>
      </c>
      <c r="G252" s="122">
        <v>0</v>
      </c>
      <c r="H252" s="122">
        <v>29</v>
      </c>
      <c r="I252" s="122">
        <v>0</v>
      </c>
      <c r="J252" s="122">
        <v>29</v>
      </c>
      <c r="K252" s="122">
        <v>0</v>
      </c>
      <c r="L252" s="122">
        <v>29</v>
      </c>
      <c r="M252" s="122">
        <v>0</v>
      </c>
      <c r="N252" s="122">
        <v>0</v>
      </c>
      <c r="O252" s="122">
        <v>0</v>
      </c>
      <c r="P252" s="122">
        <v>0</v>
      </c>
      <c r="Q252" s="122">
        <v>0</v>
      </c>
      <c r="R252" s="30"/>
      <c r="S252" s="30"/>
      <c r="T252" s="30"/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F252" s="30"/>
      <c r="AG252" s="30"/>
      <c r="AH252" s="30"/>
      <c r="AI252" s="30"/>
      <c r="AJ252" s="30"/>
      <c r="AK252" s="30"/>
      <c r="AL252" s="30"/>
      <c r="AM252" s="30"/>
      <c r="AN252" s="30"/>
      <c r="AO252" s="81" t="s">
        <v>38</v>
      </c>
    </row>
    <row r="253" spans="1:45" ht="87.75" hidden="1" customHeight="1" x14ac:dyDescent="0.25">
      <c r="A253" s="124" t="s">
        <v>69</v>
      </c>
      <c r="B253" s="123" t="s">
        <v>68</v>
      </c>
      <c r="C253" s="52">
        <v>0</v>
      </c>
      <c r="D253" s="114" t="s">
        <v>67</v>
      </c>
      <c r="E253" s="50" t="s">
        <v>63</v>
      </c>
      <c r="F253" s="122">
        <v>384.70909999999998</v>
      </c>
      <c r="G253" s="122">
        <v>0</v>
      </c>
      <c r="H253" s="122">
        <f>F253</f>
        <v>384.70909999999998</v>
      </c>
      <c r="I253" s="122">
        <v>0</v>
      </c>
      <c r="J253" s="122">
        <v>384.70909999999998</v>
      </c>
      <c r="K253" s="122">
        <v>0</v>
      </c>
      <c r="L253" s="122">
        <f>J253</f>
        <v>384.70909999999998</v>
      </c>
      <c r="M253" s="122">
        <v>0</v>
      </c>
      <c r="N253" s="122">
        <v>0</v>
      </c>
      <c r="O253" s="122">
        <v>0</v>
      </c>
      <c r="P253" s="122">
        <v>0</v>
      </c>
      <c r="Q253" s="122">
        <v>0</v>
      </c>
      <c r="R253" s="30"/>
      <c r="S253" s="30"/>
      <c r="T253" s="30"/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F253" s="30"/>
      <c r="AG253" s="30"/>
      <c r="AH253" s="30"/>
      <c r="AI253" s="30"/>
      <c r="AJ253" s="30"/>
      <c r="AK253" s="30"/>
      <c r="AL253" s="30"/>
      <c r="AM253" s="30"/>
      <c r="AN253" s="30"/>
      <c r="AO253" s="81" t="s">
        <v>66</v>
      </c>
    </row>
    <row r="254" spans="1:45" ht="21.75" hidden="1" customHeight="1" x14ac:dyDescent="0.25">
      <c r="A254" s="217" t="s">
        <v>31</v>
      </c>
      <c r="B254" s="218"/>
      <c r="C254" s="43">
        <f>C251+C250+C252+C253</f>
        <v>0</v>
      </c>
      <c r="D254" s="97"/>
      <c r="E254" s="97"/>
      <c r="F254" s="30">
        <f t="shared" ref="F254:Q254" si="40">F250+F251+F252+F253</f>
        <v>797.05630999999994</v>
      </c>
      <c r="G254" s="30">
        <f t="shared" si="40"/>
        <v>0</v>
      </c>
      <c r="H254" s="30">
        <f t="shared" si="40"/>
        <v>797.05630999999994</v>
      </c>
      <c r="I254" s="30">
        <f t="shared" si="40"/>
        <v>0</v>
      </c>
      <c r="J254" s="30">
        <f t="shared" si="40"/>
        <v>797.05630999999994</v>
      </c>
      <c r="K254" s="30">
        <f t="shared" si="40"/>
        <v>0</v>
      </c>
      <c r="L254" s="30">
        <f t="shared" si="40"/>
        <v>797.05630999999994</v>
      </c>
      <c r="M254" s="30">
        <f t="shared" si="40"/>
        <v>0</v>
      </c>
      <c r="N254" s="30">
        <f t="shared" si="40"/>
        <v>0</v>
      </c>
      <c r="O254" s="30">
        <f t="shared" si="40"/>
        <v>0</v>
      </c>
      <c r="P254" s="30">
        <f t="shared" si="40"/>
        <v>0</v>
      </c>
      <c r="Q254" s="30">
        <f t="shared" si="40"/>
        <v>0</v>
      </c>
      <c r="R254" s="30">
        <f t="shared" ref="R254:AN254" si="41">R250+R251+R252</f>
        <v>0</v>
      </c>
      <c r="S254" s="30">
        <f t="shared" si="41"/>
        <v>0</v>
      </c>
      <c r="T254" s="30">
        <f t="shared" si="41"/>
        <v>0</v>
      </c>
      <c r="U254" s="30">
        <f t="shared" si="41"/>
        <v>0</v>
      </c>
      <c r="V254" s="30">
        <f t="shared" si="41"/>
        <v>0</v>
      </c>
      <c r="W254" s="30">
        <f t="shared" si="41"/>
        <v>0</v>
      </c>
      <c r="X254" s="30">
        <f t="shared" si="41"/>
        <v>0</v>
      </c>
      <c r="Y254" s="30">
        <f t="shared" si="41"/>
        <v>0</v>
      </c>
      <c r="Z254" s="30">
        <f t="shared" si="41"/>
        <v>0</v>
      </c>
      <c r="AA254" s="30">
        <f t="shared" si="41"/>
        <v>0</v>
      </c>
      <c r="AB254" s="30">
        <f t="shared" si="41"/>
        <v>0</v>
      </c>
      <c r="AC254" s="30">
        <f t="shared" si="41"/>
        <v>0</v>
      </c>
      <c r="AD254" s="30">
        <f t="shared" si="41"/>
        <v>0</v>
      </c>
      <c r="AE254" s="30">
        <f t="shared" si="41"/>
        <v>0</v>
      </c>
      <c r="AF254" s="30">
        <f t="shared" si="41"/>
        <v>0</v>
      </c>
      <c r="AG254" s="30">
        <f t="shared" si="41"/>
        <v>0</v>
      </c>
      <c r="AH254" s="30">
        <f t="shared" si="41"/>
        <v>0</v>
      </c>
      <c r="AI254" s="30">
        <f t="shared" si="41"/>
        <v>0</v>
      </c>
      <c r="AJ254" s="30">
        <f t="shared" si="41"/>
        <v>0</v>
      </c>
      <c r="AK254" s="30">
        <f t="shared" si="41"/>
        <v>0</v>
      </c>
      <c r="AL254" s="30">
        <f t="shared" si="41"/>
        <v>0</v>
      </c>
      <c r="AM254" s="30">
        <f t="shared" si="41"/>
        <v>0</v>
      </c>
      <c r="AN254" s="30">
        <f t="shared" si="41"/>
        <v>0</v>
      </c>
    </row>
    <row r="255" spans="1:45" ht="21.75" hidden="1" customHeight="1" x14ac:dyDescent="0.25">
      <c r="A255" s="26"/>
      <c r="B255" s="43" t="s">
        <v>15</v>
      </c>
      <c r="C255" s="42">
        <f>C234+C230+C223+C218+C207+C198+C179+C254+C245</f>
        <v>14.115</v>
      </c>
      <c r="D255" s="26"/>
      <c r="E255" s="26"/>
      <c r="F255" s="42">
        <f t="shared" ref="F255:AN255" si="42">F254+F245+F234+F230+F223+F218+F207+F198+F193+F185+F179</f>
        <v>25719.148839999998</v>
      </c>
      <c r="G255" s="42">
        <f t="shared" si="42"/>
        <v>20233.120269999999</v>
      </c>
      <c r="H255" s="42">
        <f t="shared" si="42"/>
        <v>5486.5685699999995</v>
      </c>
      <c r="I255" s="42">
        <f t="shared" si="42"/>
        <v>0</v>
      </c>
      <c r="J255" s="42">
        <f t="shared" si="42"/>
        <v>25719.148839999998</v>
      </c>
      <c r="K255" s="42">
        <f t="shared" si="42"/>
        <v>20233.120269999999</v>
      </c>
      <c r="L255" s="42">
        <f t="shared" si="42"/>
        <v>5486.5685699999995</v>
      </c>
      <c r="M255" s="42">
        <f t="shared" si="42"/>
        <v>0</v>
      </c>
      <c r="N255" s="42">
        <f t="shared" si="42"/>
        <v>0</v>
      </c>
      <c r="O255" s="42">
        <f t="shared" si="42"/>
        <v>0</v>
      </c>
      <c r="P255" s="42">
        <f t="shared" si="42"/>
        <v>0</v>
      </c>
      <c r="Q255" s="42">
        <f t="shared" si="42"/>
        <v>0</v>
      </c>
      <c r="R255" s="42" t="e">
        <f t="shared" si="42"/>
        <v>#REF!</v>
      </c>
      <c r="S255" s="42" t="e">
        <f t="shared" si="42"/>
        <v>#REF!</v>
      </c>
      <c r="T255" s="42" t="e">
        <f t="shared" si="42"/>
        <v>#REF!</v>
      </c>
      <c r="U255" s="42" t="e">
        <f t="shared" si="42"/>
        <v>#REF!</v>
      </c>
      <c r="V255" s="42" t="e">
        <f t="shared" si="42"/>
        <v>#REF!</v>
      </c>
      <c r="W255" s="42" t="e">
        <f t="shared" si="42"/>
        <v>#REF!</v>
      </c>
      <c r="X255" s="42" t="e">
        <f t="shared" si="42"/>
        <v>#REF!</v>
      </c>
      <c r="Y255" s="42" t="e">
        <f t="shared" si="42"/>
        <v>#REF!</v>
      </c>
      <c r="Z255" s="42" t="e">
        <f t="shared" si="42"/>
        <v>#REF!</v>
      </c>
      <c r="AA255" s="42" t="e">
        <f t="shared" si="42"/>
        <v>#REF!</v>
      </c>
      <c r="AB255" s="42" t="e">
        <f t="shared" si="42"/>
        <v>#REF!</v>
      </c>
      <c r="AC255" s="42" t="e">
        <f t="shared" si="42"/>
        <v>#REF!</v>
      </c>
      <c r="AD255" s="42" t="e">
        <f t="shared" si="42"/>
        <v>#REF!</v>
      </c>
      <c r="AE255" s="42" t="e">
        <f t="shared" si="42"/>
        <v>#REF!</v>
      </c>
      <c r="AF255" s="42" t="e">
        <f t="shared" si="42"/>
        <v>#REF!</v>
      </c>
      <c r="AG255" s="42" t="e">
        <f t="shared" si="42"/>
        <v>#REF!</v>
      </c>
      <c r="AH255" s="42" t="e">
        <f t="shared" si="42"/>
        <v>#REF!</v>
      </c>
      <c r="AI255" s="42" t="e">
        <f t="shared" si="42"/>
        <v>#REF!</v>
      </c>
      <c r="AJ255" s="42" t="e">
        <f t="shared" si="42"/>
        <v>#REF!</v>
      </c>
      <c r="AK255" s="42" t="e">
        <f t="shared" si="42"/>
        <v>#REF!</v>
      </c>
      <c r="AL255" s="42" t="e">
        <f t="shared" si="42"/>
        <v>#REF!</v>
      </c>
      <c r="AM255" s="42" t="e">
        <f t="shared" si="42"/>
        <v>#REF!</v>
      </c>
      <c r="AN255" s="42" t="e">
        <f t="shared" si="42"/>
        <v>#REF!</v>
      </c>
      <c r="AO255" s="121"/>
    </row>
    <row r="256" spans="1:45" ht="21.75" hidden="1" customHeight="1" x14ac:dyDescent="0.25">
      <c r="A256" s="226" t="s">
        <v>65</v>
      </c>
      <c r="B256" s="227"/>
      <c r="C256" s="227"/>
      <c r="D256" s="227"/>
      <c r="E256" s="227"/>
      <c r="F256" s="227"/>
      <c r="G256" s="227"/>
      <c r="H256" s="227"/>
      <c r="I256" s="227"/>
      <c r="J256" s="227"/>
      <c r="K256" s="227"/>
      <c r="L256" s="227"/>
      <c r="M256" s="227"/>
      <c r="N256" s="227"/>
      <c r="O256" s="227"/>
      <c r="P256" s="227"/>
      <c r="Q256" s="228"/>
    </row>
    <row r="257" spans="1:42" ht="21.75" hidden="1" customHeight="1" x14ac:dyDescent="0.25">
      <c r="A257" s="29" t="s">
        <v>64</v>
      </c>
      <c r="B257" s="64"/>
      <c r="C257" s="119"/>
      <c r="D257" s="119"/>
      <c r="E257" s="90"/>
      <c r="F257" s="90"/>
      <c r="G257" s="90"/>
      <c r="H257" s="120">
        <f>F255-G255-H255</f>
        <v>-0.54000000000087311</v>
      </c>
      <c r="I257" s="90"/>
      <c r="J257" s="90"/>
      <c r="K257" s="120">
        <f>J255-K255-L255</f>
        <v>-0.54000000000087311</v>
      </c>
      <c r="L257" s="90"/>
      <c r="M257" s="90"/>
      <c r="N257" s="119"/>
      <c r="O257" s="90"/>
      <c r="P257" s="90"/>
      <c r="Q257" s="89"/>
    </row>
    <row r="258" spans="1:42" s="81" customFormat="1" ht="127.5" hidden="1" customHeight="1" x14ac:dyDescent="0.2">
      <c r="A258" s="52" t="s">
        <v>21</v>
      </c>
      <c r="B258" s="26" t="s">
        <v>61</v>
      </c>
      <c r="C258" s="52">
        <v>0</v>
      </c>
      <c r="D258" s="118" t="s">
        <v>60</v>
      </c>
      <c r="E258" s="52" t="s">
        <v>63</v>
      </c>
      <c r="F258" s="117">
        <f>G258+H258+I258</f>
        <v>1032.1690000000001</v>
      </c>
      <c r="G258" s="105">
        <v>0</v>
      </c>
      <c r="H258" s="116">
        <v>1032.1690000000001</v>
      </c>
      <c r="I258" s="112">
        <v>0</v>
      </c>
      <c r="J258" s="117">
        <f>K258+L258+M258</f>
        <v>1032.1690000000001</v>
      </c>
      <c r="K258" s="105">
        <v>0</v>
      </c>
      <c r="L258" s="116">
        <v>1032.1690000000001</v>
      </c>
      <c r="M258" s="112">
        <v>0</v>
      </c>
      <c r="N258" s="110">
        <v>0</v>
      </c>
      <c r="O258" s="110">
        <v>0</v>
      </c>
      <c r="P258" s="110">
        <v>0</v>
      </c>
      <c r="Q258" s="110">
        <v>0</v>
      </c>
      <c r="AO258" s="81" t="s">
        <v>62</v>
      </c>
    </row>
    <row r="259" spans="1:42" s="81" customFormat="1" ht="35.25" hidden="1" customHeight="1" x14ac:dyDescent="0.2">
      <c r="A259" s="233" t="s">
        <v>53</v>
      </c>
      <c r="B259" s="236" t="s">
        <v>61</v>
      </c>
      <c r="C259" s="114">
        <v>0</v>
      </c>
      <c r="D259" s="236" t="s">
        <v>60</v>
      </c>
      <c r="E259" s="115" t="s">
        <v>59</v>
      </c>
      <c r="F259" s="112">
        <f>G259+H259+I259</f>
        <v>550</v>
      </c>
      <c r="G259" s="111">
        <v>549.39499999999998</v>
      </c>
      <c r="H259" s="111">
        <v>0</v>
      </c>
      <c r="I259" s="111">
        <v>0.60499999999999998</v>
      </c>
      <c r="J259" s="112">
        <f>K259+L259+M259</f>
        <v>550</v>
      </c>
      <c r="K259" s="111">
        <v>549.39499999999998</v>
      </c>
      <c r="L259" s="111">
        <v>0</v>
      </c>
      <c r="M259" s="111">
        <v>0.60499999999999998</v>
      </c>
      <c r="N259" s="110">
        <v>0</v>
      </c>
      <c r="O259" s="110">
        <v>0</v>
      </c>
      <c r="P259" s="110">
        <v>0</v>
      </c>
      <c r="Q259" s="110">
        <v>0</v>
      </c>
      <c r="AO259" s="81" t="s">
        <v>55</v>
      </c>
    </row>
    <row r="260" spans="1:42" s="81" customFormat="1" ht="25.5" hidden="1" customHeight="1" x14ac:dyDescent="0.2">
      <c r="A260" s="234"/>
      <c r="B260" s="237"/>
      <c r="C260" s="114">
        <v>0</v>
      </c>
      <c r="D260" s="237"/>
      <c r="E260" s="115" t="s">
        <v>58</v>
      </c>
      <c r="F260" s="112">
        <f>G260+H260+I260</f>
        <v>598</v>
      </c>
      <c r="G260" s="111">
        <v>597.34220000000005</v>
      </c>
      <c r="H260" s="111">
        <v>0</v>
      </c>
      <c r="I260" s="111">
        <v>0.65780000000000005</v>
      </c>
      <c r="J260" s="112">
        <f>K260+L260+M260</f>
        <v>598</v>
      </c>
      <c r="K260" s="111">
        <v>597.34220000000005</v>
      </c>
      <c r="L260" s="111">
        <v>0</v>
      </c>
      <c r="M260" s="111">
        <v>0.65780000000000005</v>
      </c>
      <c r="N260" s="110">
        <v>0</v>
      </c>
      <c r="O260" s="110">
        <v>0</v>
      </c>
      <c r="P260" s="110">
        <v>0</v>
      </c>
      <c r="Q260" s="110">
        <v>0</v>
      </c>
      <c r="AO260" s="81" t="s">
        <v>55</v>
      </c>
    </row>
    <row r="261" spans="1:42" s="81" customFormat="1" ht="21" hidden="1" customHeight="1" x14ac:dyDescent="0.2">
      <c r="A261" s="234"/>
      <c r="B261" s="237"/>
      <c r="C261" s="114">
        <v>0</v>
      </c>
      <c r="D261" s="237"/>
      <c r="E261" s="115" t="s">
        <v>57</v>
      </c>
      <c r="F261" s="112">
        <f>G261+H261+I261</f>
        <v>550</v>
      </c>
      <c r="G261" s="111">
        <v>549.39499999999998</v>
      </c>
      <c r="H261" s="111">
        <v>0</v>
      </c>
      <c r="I261" s="111">
        <v>0.60499999999999998</v>
      </c>
      <c r="J261" s="112">
        <f>K261+L261+M261</f>
        <v>550</v>
      </c>
      <c r="K261" s="111">
        <v>549.39499999999998</v>
      </c>
      <c r="L261" s="111">
        <v>0</v>
      </c>
      <c r="M261" s="111">
        <v>0.60499999999999998</v>
      </c>
      <c r="N261" s="110">
        <v>0</v>
      </c>
      <c r="O261" s="110">
        <v>0</v>
      </c>
      <c r="P261" s="110">
        <v>0</v>
      </c>
      <c r="Q261" s="110">
        <v>0</v>
      </c>
      <c r="AO261" s="81" t="s">
        <v>55</v>
      </c>
    </row>
    <row r="262" spans="1:42" s="81" customFormat="1" ht="38.25" hidden="1" customHeight="1" x14ac:dyDescent="0.2">
      <c r="A262" s="235"/>
      <c r="B262" s="238"/>
      <c r="C262" s="114">
        <v>0</v>
      </c>
      <c r="D262" s="238"/>
      <c r="E262" s="113" t="s">
        <v>56</v>
      </c>
      <c r="F262" s="112">
        <f>G262+H262+I262</f>
        <v>98</v>
      </c>
      <c r="G262" s="111">
        <v>97.892200000000003</v>
      </c>
      <c r="H262" s="111">
        <v>0</v>
      </c>
      <c r="I262" s="111">
        <v>0.10780000000000001</v>
      </c>
      <c r="J262" s="112">
        <f>K262+L262+M262</f>
        <v>98</v>
      </c>
      <c r="K262" s="111">
        <v>97.892200000000003</v>
      </c>
      <c r="L262" s="111">
        <v>0</v>
      </c>
      <c r="M262" s="111">
        <v>0.10780000000000001</v>
      </c>
      <c r="N262" s="110">
        <v>0</v>
      </c>
      <c r="O262" s="110">
        <v>0</v>
      </c>
      <c r="P262" s="110">
        <v>0</v>
      </c>
      <c r="Q262" s="110">
        <v>0</v>
      </c>
      <c r="AO262" s="81" t="s">
        <v>55</v>
      </c>
    </row>
    <row r="263" spans="1:42" ht="21.75" hidden="1" customHeight="1" x14ac:dyDescent="0.25">
      <c r="A263" s="217" t="s">
        <v>22</v>
      </c>
      <c r="B263" s="218"/>
      <c r="C263" s="46">
        <f>C258</f>
        <v>0</v>
      </c>
      <c r="D263" s="54"/>
      <c r="E263" s="47"/>
      <c r="F263" s="99">
        <f t="shared" ref="F263:AN263" si="43">F258+F259+F260+F261+F262</f>
        <v>2828.1689999999999</v>
      </c>
      <c r="G263" s="99">
        <f t="shared" si="43"/>
        <v>1794.0244</v>
      </c>
      <c r="H263" s="99">
        <f t="shared" si="43"/>
        <v>1032.1690000000001</v>
      </c>
      <c r="I263" s="99">
        <f t="shared" si="43"/>
        <v>1.9756</v>
      </c>
      <c r="J263" s="99">
        <f t="shared" si="43"/>
        <v>2828.1689999999999</v>
      </c>
      <c r="K263" s="99">
        <f t="shared" si="43"/>
        <v>1794.0244</v>
      </c>
      <c r="L263" s="99">
        <f t="shared" si="43"/>
        <v>1032.1690000000001</v>
      </c>
      <c r="M263" s="99">
        <f t="shared" si="43"/>
        <v>1.9756</v>
      </c>
      <c r="N263" s="99">
        <f t="shared" si="43"/>
        <v>0</v>
      </c>
      <c r="O263" s="99">
        <f t="shared" si="43"/>
        <v>0</v>
      </c>
      <c r="P263" s="99">
        <f t="shared" si="43"/>
        <v>0</v>
      </c>
      <c r="Q263" s="99">
        <f t="shared" si="43"/>
        <v>0</v>
      </c>
      <c r="R263" s="99">
        <f t="shared" si="43"/>
        <v>0</v>
      </c>
      <c r="S263" s="99">
        <f t="shared" si="43"/>
        <v>0</v>
      </c>
      <c r="T263" s="99">
        <f t="shared" si="43"/>
        <v>0</v>
      </c>
      <c r="U263" s="99">
        <f t="shared" si="43"/>
        <v>0</v>
      </c>
      <c r="V263" s="99">
        <f t="shared" si="43"/>
        <v>0</v>
      </c>
      <c r="W263" s="99">
        <f t="shared" si="43"/>
        <v>0</v>
      </c>
      <c r="X263" s="99">
        <f t="shared" si="43"/>
        <v>0</v>
      </c>
      <c r="Y263" s="99">
        <f t="shared" si="43"/>
        <v>0</v>
      </c>
      <c r="Z263" s="99">
        <f t="shared" si="43"/>
        <v>0</v>
      </c>
      <c r="AA263" s="99">
        <f t="shared" si="43"/>
        <v>0</v>
      </c>
      <c r="AB263" s="99">
        <f t="shared" si="43"/>
        <v>0</v>
      </c>
      <c r="AC263" s="99">
        <f t="shared" si="43"/>
        <v>0</v>
      </c>
      <c r="AD263" s="99">
        <f t="shared" si="43"/>
        <v>0</v>
      </c>
      <c r="AE263" s="99">
        <f t="shared" si="43"/>
        <v>0</v>
      </c>
      <c r="AF263" s="99">
        <f t="shared" si="43"/>
        <v>0</v>
      </c>
      <c r="AG263" s="99">
        <f t="shared" si="43"/>
        <v>0</v>
      </c>
      <c r="AH263" s="99">
        <f t="shared" si="43"/>
        <v>0</v>
      </c>
      <c r="AI263" s="99">
        <f t="shared" si="43"/>
        <v>0</v>
      </c>
      <c r="AJ263" s="99">
        <f t="shared" si="43"/>
        <v>0</v>
      </c>
      <c r="AK263" s="99">
        <f t="shared" si="43"/>
        <v>0</v>
      </c>
      <c r="AL263" s="99">
        <f t="shared" si="43"/>
        <v>0</v>
      </c>
      <c r="AM263" s="99">
        <f t="shared" si="43"/>
        <v>0</v>
      </c>
      <c r="AN263" s="99">
        <f t="shared" si="43"/>
        <v>0</v>
      </c>
    </row>
    <row r="264" spans="1:42" ht="21.75" hidden="1" customHeight="1" x14ac:dyDescent="0.25">
      <c r="A264" s="29" t="s">
        <v>4</v>
      </c>
      <c r="B264" s="64"/>
      <c r="C264" s="64"/>
      <c r="D264" s="64"/>
      <c r="E264" s="47"/>
      <c r="F264" s="46"/>
      <c r="G264" s="56"/>
      <c r="H264" s="56"/>
      <c r="I264" s="60"/>
      <c r="J264" s="45"/>
      <c r="K264" s="60"/>
      <c r="L264" s="60"/>
      <c r="M264" s="60"/>
      <c r="N264" s="59"/>
      <c r="O264" s="58"/>
      <c r="P264" s="57"/>
      <c r="Q264" s="56"/>
    </row>
    <row r="265" spans="1:42" ht="107.25" hidden="1" customHeight="1" x14ac:dyDescent="0.25">
      <c r="A265" s="70" t="s">
        <v>21</v>
      </c>
      <c r="B265" s="106" t="s">
        <v>43</v>
      </c>
      <c r="C265" s="107">
        <v>0</v>
      </c>
      <c r="D265" s="26" t="s">
        <v>54</v>
      </c>
      <c r="E265" s="107" t="s">
        <v>50</v>
      </c>
      <c r="F265" s="42">
        <v>84.498000000000005</v>
      </c>
      <c r="G265" s="100">
        <v>0</v>
      </c>
      <c r="H265" s="100">
        <f>F265</f>
        <v>84.498000000000005</v>
      </c>
      <c r="I265" s="102">
        <v>0</v>
      </c>
      <c r="J265" s="42">
        <v>84.498000000000005</v>
      </c>
      <c r="K265" s="100">
        <v>0</v>
      </c>
      <c r="L265" s="100">
        <f>J265</f>
        <v>84.498000000000005</v>
      </c>
      <c r="M265" s="102">
        <v>0</v>
      </c>
      <c r="N265" s="99">
        <v>0</v>
      </c>
      <c r="O265" s="109">
        <v>0</v>
      </c>
      <c r="P265" s="109">
        <v>0</v>
      </c>
      <c r="Q265" s="109">
        <v>0</v>
      </c>
      <c r="AO265" s="81" t="s">
        <v>38</v>
      </c>
      <c r="AP265" s="81"/>
    </row>
    <row r="266" spans="1:42" ht="120.75" hidden="1" customHeight="1" x14ac:dyDescent="0.25">
      <c r="A266" s="26" t="s">
        <v>53</v>
      </c>
      <c r="B266" s="106" t="s">
        <v>43</v>
      </c>
      <c r="C266" s="107">
        <v>0</v>
      </c>
      <c r="D266" s="26" t="s">
        <v>52</v>
      </c>
      <c r="E266" s="107" t="s">
        <v>50</v>
      </c>
      <c r="F266" s="42">
        <v>94.385999999999996</v>
      </c>
      <c r="G266" s="105">
        <v>0</v>
      </c>
      <c r="H266" s="100">
        <v>94.385999999999996</v>
      </c>
      <c r="I266" s="102">
        <v>0</v>
      </c>
      <c r="J266" s="42">
        <v>94.385999999999996</v>
      </c>
      <c r="K266" s="105">
        <v>0</v>
      </c>
      <c r="L266" s="100">
        <v>94.385999999999996</v>
      </c>
      <c r="M266" s="102">
        <v>0</v>
      </c>
      <c r="N266" s="76">
        <v>0</v>
      </c>
      <c r="O266" s="75">
        <v>0</v>
      </c>
      <c r="P266" s="75">
        <v>0</v>
      </c>
      <c r="Q266" s="75">
        <v>0</v>
      </c>
      <c r="AO266" s="81" t="s">
        <v>38</v>
      </c>
    </row>
    <row r="267" spans="1:42" ht="117" hidden="1" customHeight="1" x14ac:dyDescent="0.25">
      <c r="A267" s="26">
        <v>3</v>
      </c>
      <c r="B267" s="106" t="s">
        <v>43</v>
      </c>
      <c r="C267" s="108">
        <v>2.1999999999999999E-2</v>
      </c>
      <c r="D267" s="26" t="s">
        <v>51</v>
      </c>
      <c r="E267" s="107" t="s">
        <v>50</v>
      </c>
      <c r="F267" s="42">
        <v>45.27</v>
      </c>
      <c r="G267" s="105">
        <v>0</v>
      </c>
      <c r="H267" s="100">
        <v>45.27</v>
      </c>
      <c r="I267" s="102">
        <v>0</v>
      </c>
      <c r="J267" s="42">
        <v>45.27</v>
      </c>
      <c r="K267" s="105">
        <v>0</v>
      </c>
      <c r="L267" s="100">
        <v>45.27</v>
      </c>
      <c r="M267" s="102">
        <v>0</v>
      </c>
      <c r="N267" s="76">
        <v>0</v>
      </c>
      <c r="O267" s="75">
        <v>0</v>
      </c>
      <c r="P267" s="75">
        <v>0</v>
      </c>
      <c r="Q267" s="75">
        <v>0</v>
      </c>
      <c r="AO267" s="81" t="s">
        <v>38</v>
      </c>
    </row>
    <row r="268" spans="1:42" ht="114" hidden="1" customHeight="1" x14ac:dyDescent="0.25">
      <c r="A268" s="26">
        <v>4</v>
      </c>
      <c r="B268" s="106" t="s">
        <v>43</v>
      </c>
      <c r="C268" s="107">
        <v>0</v>
      </c>
      <c r="D268" s="26" t="s">
        <v>49</v>
      </c>
      <c r="E268" s="107" t="s">
        <v>48</v>
      </c>
      <c r="F268" s="42">
        <f>G268+H268+I268</f>
        <v>102.10417</v>
      </c>
      <c r="G268" s="105">
        <v>102.10417</v>
      </c>
      <c r="H268" s="100">
        <v>0</v>
      </c>
      <c r="I268" s="102">
        <v>0</v>
      </c>
      <c r="J268" s="42">
        <f>K268+L268+M268</f>
        <v>102.10417</v>
      </c>
      <c r="K268" s="105">
        <v>102.10417</v>
      </c>
      <c r="L268" s="100">
        <v>0</v>
      </c>
      <c r="M268" s="102">
        <v>0</v>
      </c>
      <c r="N268" s="76">
        <v>0</v>
      </c>
      <c r="O268" s="75">
        <v>0</v>
      </c>
      <c r="P268" s="75">
        <v>0</v>
      </c>
      <c r="Q268" s="75">
        <v>0</v>
      </c>
      <c r="AO268" s="81" t="s">
        <v>47</v>
      </c>
    </row>
    <row r="269" spans="1:42" ht="93.75" hidden="1" customHeight="1" x14ac:dyDescent="0.25">
      <c r="A269" s="26">
        <v>5</v>
      </c>
      <c r="B269" s="106" t="s">
        <v>43</v>
      </c>
      <c r="C269" s="26">
        <v>0</v>
      </c>
      <c r="D269" s="26" t="s">
        <v>46</v>
      </c>
      <c r="E269" s="47" t="s">
        <v>41</v>
      </c>
      <c r="F269" s="42">
        <f>G269+H269+I269</f>
        <v>17.697130000000001</v>
      </c>
      <c r="G269" s="100">
        <v>0</v>
      </c>
      <c r="H269" s="105">
        <v>17.697130000000001</v>
      </c>
      <c r="I269" s="102">
        <v>0</v>
      </c>
      <c r="J269" s="42">
        <f>K269+L269+M269</f>
        <v>17.697130000000001</v>
      </c>
      <c r="K269" s="100">
        <v>0</v>
      </c>
      <c r="L269" s="105">
        <v>17.697130000000001</v>
      </c>
      <c r="M269" s="102">
        <v>0</v>
      </c>
      <c r="N269" s="76">
        <v>0</v>
      </c>
      <c r="O269" s="75">
        <v>0</v>
      </c>
      <c r="P269" s="75">
        <v>0</v>
      </c>
      <c r="Q269" s="75">
        <v>0</v>
      </c>
      <c r="AO269" s="1" t="s">
        <v>34</v>
      </c>
    </row>
    <row r="270" spans="1:42" ht="134.25" hidden="1" customHeight="1" x14ac:dyDescent="0.25">
      <c r="A270" s="70">
        <v>6</v>
      </c>
      <c r="B270" s="106" t="s">
        <v>43</v>
      </c>
      <c r="C270" s="26">
        <v>0</v>
      </c>
      <c r="D270" s="26" t="s">
        <v>45</v>
      </c>
      <c r="E270" s="47" t="s">
        <v>41</v>
      </c>
      <c r="F270" s="42">
        <f>G270+H270+I270</f>
        <v>2.9848699999999999</v>
      </c>
      <c r="G270" s="100">
        <v>0</v>
      </c>
      <c r="H270" s="105">
        <v>2.9848699999999999</v>
      </c>
      <c r="I270" s="102">
        <v>0</v>
      </c>
      <c r="J270" s="42">
        <f>K270+L270+M270</f>
        <v>2.9848699999999999</v>
      </c>
      <c r="K270" s="100">
        <v>0</v>
      </c>
      <c r="L270" s="105">
        <v>2.9848699999999999</v>
      </c>
      <c r="M270" s="102">
        <v>0</v>
      </c>
      <c r="N270" s="76">
        <v>0</v>
      </c>
      <c r="O270" s="75">
        <v>0</v>
      </c>
      <c r="P270" s="75">
        <v>0</v>
      </c>
      <c r="Q270" s="75">
        <v>0</v>
      </c>
      <c r="AO270" s="1" t="s">
        <v>34</v>
      </c>
    </row>
    <row r="271" spans="1:42" ht="131.25" hidden="1" customHeight="1" x14ac:dyDescent="0.25">
      <c r="A271" s="70">
        <v>7</v>
      </c>
      <c r="B271" s="106" t="s">
        <v>43</v>
      </c>
      <c r="C271" s="26">
        <v>0</v>
      </c>
      <c r="D271" s="26" t="s">
        <v>44</v>
      </c>
      <c r="E271" s="47" t="s">
        <v>41</v>
      </c>
      <c r="F271" s="42">
        <f>G271+H271+I271</f>
        <v>13.534560000000001</v>
      </c>
      <c r="G271" s="100">
        <v>0</v>
      </c>
      <c r="H271" s="105">
        <v>13.534560000000001</v>
      </c>
      <c r="I271" s="102">
        <v>0</v>
      </c>
      <c r="J271" s="42">
        <f>K271+L271+M271</f>
        <v>13.534560000000001</v>
      </c>
      <c r="K271" s="100">
        <v>0</v>
      </c>
      <c r="L271" s="105">
        <v>13.534560000000001</v>
      </c>
      <c r="M271" s="102">
        <v>0</v>
      </c>
      <c r="N271" s="76">
        <v>0</v>
      </c>
      <c r="O271" s="75">
        <v>0</v>
      </c>
      <c r="P271" s="75">
        <v>0</v>
      </c>
      <c r="Q271" s="75">
        <v>0</v>
      </c>
      <c r="AO271" s="1" t="s">
        <v>34</v>
      </c>
    </row>
    <row r="272" spans="1:42" ht="116.25" hidden="1" customHeight="1" x14ac:dyDescent="0.25">
      <c r="A272" s="70">
        <v>8</v>
      </c>
      <c r="B272" s="106" t="s">
        <v>43</v>
      </c>
      <c r="C272" s="26">
        <v>0</v>
      </c>
      <c r="D272" s="26" t="s">
        <v>42</v>
      </c>
      <c r="E272" s="47" t="s">
        <v>41</v>
      </c>
      <c r="F272" s="42">
        <f>G272+H272+I272</f>
        <v>2.1850299999999998</v>
      </c>
      <c r="G272" s="100">
        <v>0</v>
      </c>
      <c r="H272" s="105">
        <v>2.1850299999999998</v>
      </c>
      <c r="I272" s="102">
        <v>0</v>
      </c>
      <c r="J272" s="42">
        <f>K272+L272+M272</f>
        <v>2.1850299999999998</v>
      </c>
      <c r="K272" s="100">
        <v>0</v>
      </c>
      <c r="L272" s="105">
        <v>2.1850299999999998</v>
      </c>
      <c r="M272" s="102">
        <v>0</v>
      </c>
      <c r="N272" s="76">
        <v>0</v>
      </c>
      <c r="O272" s="75">
        <v>0</v>
      </c>
      <c r="P272" s="75">
        <v>0</v>
      </c>
      <c r="Q272" s="75">
        <v>0</v>
      </c>
      <c r="AO272" s="1" t="s">
        <v>34</v>
      </c>
    </row>
    <row r="273" spans="1:47" ht="21.75" hidden="1" customHeight="1" x14ac:dyDescent="0.25">
      <c r="A273" s="70"/>
      <c r="B273" s="26"/>
      <c r="C273" s="26"/>
      <c r="D273" s="26"/>
      <c r="E273" s="47"/>
      <c r="F273" s="104"/>
      <c r="G273" s="103"/>
      <c r="H273" s="103"/>
      <c r="I273" s="103"/>
      <c r="J273" s="103"/>
      <c r="K273" s="103"/>
      <c r="L273" s="103"/>
      <c r="M273" s="103"/>
      <c r="N273" s="103"/>
      <c r="O273" s="103"/>
      <c r="P273" s="103"/>
      <c r="Q273" s="103"/>
    </row>
    <row r="274" spans="1:47" ht="21.75" hidden="1" customHeight="1" x14ac:dyDescent="0.25">
      <c r="A274" s="70"/>
      <c r="B274" s="26"/>
      <c r="C274" s="26"/>
      <c r="D274" s="26"/>
      <c r="E274" s="47"/>
      <c r="F274" s="104"/>
      <c r="G274" s="103"/>
      <c r="H274" s="103"/>
      <c r="I274" s="103"/>
      <c r="J274" s="103"/>
      <c r="K274" s="103"/>
      <c r="L274" s="103"/>
      <c r="M274" s="103"/>
      <c r="N274" s="103"/>
      <c r="O274" s="103"/>
      <c r="P274" s="103"/>
      <c r="Q274" s="103"/>
    </row>
    <row r="275" spans="1:47" ht="21.75" hidden="1" customHeight="1" x14ac:dyDescent="0.25">
      <c r="A275" s="70"/>
      <c r="B275" s="26"/>
      <c r="C275" s="26"/>
      <c r="D275" s="26"/>
      <c r="E275" s="47"/>
      <c r="F275" s="93"/>
      <c r="G275" s="79"/>
      <c r="H275" s="79"/>
      <c r="I275" s="78"/>
      <c r="J275" s="93"/>
      <c r="K275" s="75"/>
      <c r="L275" s="49"/>
      <c r="M275" s="75"/>
      <c r="N275" s="76"/>
      <c r="O275" s="75"/>
      <c r="P275" s="75"/>
      <c r="Q275" s="75"/>
    </row>
    <row r="276" spans="1:47" ht="21.75" hidden="1" customHeight="1" x14ac:dyDescent="0.25">
      <c r="A276" s="26"/>
      <c r="B276" s="26"/>
      <c r="C276" s="26"/>
      <c r="D276" s="26"/>
      <c r="E276" s="47"/>
      <c r="F276" s="93"/>
      <c r="G276" s="79"/>
      <c r="H276" s="79"/>
      <c r="I276" s="78"/>
      <c r="J276" s="93"/>
      <c r="K276" s="75"/>
      <c r="L276" s="49"/>
      <c r="M276" s="75"/>
      <c r="N276" s="76"/>
      <c r="O276" s="75"/>
      <c r="P276" s="75"/>
      <c r="Q276" s="75"/>
    </row>
    <row r="277" spans="1:47" ht="21.75" hidden="1" customHeight="1" x14ac:dyDescent="0.25">
      <c r="A277" s="26"/>
      <c r="B277" s="26"/>
      <c r="C277" s="26"/>
      <c r="D277" s="26"/>
      <c r="E277" s="47"/>
      <c r="F277" s="93"/>
      <c r="G277" s="79"/>
      <c r="H277" s="79"/>
      <c r="I277" s="78"/>
      <c r="J277" s="93"/>
      <c r="K277" s="75"/>
      <c r="L277" s="49"/>
      <c r="M277" s="75"/>
      <c r="N277" s="76"/>
      <c r="O277" s="75"/>
      <c r="P277" s="75"/>
      <c r="Q277" s="75"/>
    </row>
    <row r="278" spans="1:47" ht="21.75" hidden="1" customHeight="1" x14ac:dyDescent="0.25">
      <c r="A278" s="217" t="s">
        <v>23</v>
      </c>
      <c r="B278" s="218"/>
      <c r="C278" s="76">
        <f>C265</f>
        <v>0</v>
      </c>
      <c r="D278" s="54"/>
      <c r="E278" s="47"/>
      <c r="F278" s="99">
        <f t="shared" ref="F278:Q278" si="44">SUM(F265:F272)</f>
        <v>362.65976000000001</v>
      </c>
      <c r="G278" s="99">
        <f t="shared" si="44"/>
        <v>102.10417</v>
      </c>
      <c r="H278" s="99">
        <f t="shared" si="44"/>
        <v>260.55559</v>
      </c>
      <c r="I278" s="99">
        <f t="shared" si="44"/>
        <v>0</v>
      </c>
      <c r="J278" s="99">
        <f t="shared" si="44"/>
        <v>362.65976000000001</v>
      </c>
      <c r="K278" s="99">
        <f t="shared" si="44"/>
        <v>102.10417</v>
      </c>
      <c r="L278" s="99">
        <f t="shared" si="44"/>
        <v>260.55559</v>
      </c>
      <c r="M278" s="99">
        <f t="shared" si="44"/>
        <v>0</v>
      </c>
      <c r="N278" s="99">
        <f t="shared" si="44"/>
        <v>0</v>
      </c>
      <c r="O278" s="99">
        <f t="shared" si="44"/>
        <v>0</v>
      </c>
      <c r="P278" s="99">
        <f t="shared" si="44"/>
        <v>0</v>
      </c>
      <c r="Q278" s="99">
        <f t="shared" si="44"/>
        <v>0</v>
      </c>
      <c r="R278" s="46" t="e">
        <f>R276+#REF!+R277</f>
        <v>#REF!</v>
      </c>
      <c r="S278" s="46" t="e">
        <f>S276+#REF!+S277</f>
        <v>#REF!</v>
      </c>
      <c r="T278" s="46" t="e">
        <f>T276+#REF!+T277</f>
        <v>#REF!</v>
      </c>
      <c r="U278" s="46" t="e">
        <f>U276+#REF!+U277</f>
        <v>#REF!</v>
      </c>
      <c r="V278" s="46" t="e">
        <f>V276+#REF!+V277</f>
        <v>#REF!</v>
      </c>
      <c r="W278" s="46" t="e">
        <f>W276+#REF!+W277</f>
        <v>#REF!</v>
      </c>
      <c r="X278" s="46" t="e">
        <f>X276+#REF!+X277</f>
        <v>#REF!</v>
      </c>
      <c r="Y278" s="46" t="e">
        <f>Y276+#REF!+Y277</f>
        <v>#REF!</v>
      </c>
      <c r="Z278" s="46" t="e">
        <f>Z276+#REF!+Z277</f>
        <v>#REF!</v>
      </c>
      <c r="AA278" s="46" t="e">
        <f>AA276+#REF!+AA277</f>
        <v>#REF!</v>
      </c>
      <c r="AB278" s="46" t="e">
        <f>AB276+#REF!+AB277</f>
        <v>#REF!</v>
      </c>
      <c r="AC278" s="46" t="e">
        <f>AC276+#REF!+AC277</f>
        <v>#REF!</v>
      </c>
      <c r="AD278" s="46" t="e">
        <f>AD276+#REF!+AD277</f>
        <v>#REF!</v>
      </c>
      <c r="AE278" s="46" t="e">
        <f>AE276+#REF!+AE277</f>
        <v>#REF!</v>
      </c>
      <c r="AF278" s="46" t="e">
        <f>AF276+#REF!+AF277</f>
        <v>#REF!</v>
      </c>
      <c r="AG278" s="46" t="e">
        <f>AG276+#REF!+AG277</f>
        <v>#REF!</v>
      </c>
      <c r="AH278" s="46" t="e">
        <f>AH276+#REF!+AH277</f>
        <v>#REF!</v>
      </c>
      <c r="AI278" s="46" t="e">
        <f>AI276+#REF!+AI277</f>
        <v>#REF!</v>
      </c>
      <c r="AJ278" s="46" t="e">
        <f>AJ276+#REF!+AJ277</f>
        <v>#REF!</v>
      </c>
      <c r="AK278" s="46" t="e">
        <f>AK276+#REF!+AK277</f>
        <v>#REF!</v>
      </c>
      <c r="AL278" s="46" t="e">
        <f>AL276+#REF!+AL277</f>
        <v>#REF!</v>
      </c>
      <c r="AM278" s="46" t="e">
        <f>AM276+#REF!+AM277</f>
        <v>#REF!</v>
      </c>
      <c r="AN278" s="46" t="e">
        <f>AN276+#REF!+AN277</f>
        <v>#REF!</v>
      </c>
    </row>
    <row r="279" spans="1:47" ht="21.75" hidden="1" customHeight="1" x14ac:dyDescent="0.25">
      <c r="A279" s="32" t="s">
        <v>7</v>
      </c>
      <c r="B279" s="90"/>
      <c r="C279" s="66"/>
      <c r="D279" s="26"/>
      <c r="E279" s="47"/>
      <c r="F279" s="74"/>
      <c r="G279" s="47"/>
      <c r="H279" s="68"/>
      <c r="I279" s="66"/>
      <c r="J279" s="44"/>
      <c r="K279" s="46"/>
      <c r="L279" s="46"/>
      <c r="M279" s="46"/>
      <c r="N279" s="46"/>
      <c r="O279" s="46"/>
      <c r="P279" s="46"/>
      <c r="Q279" s="46"/>
      <c r="R279" s="46"/>
      <c r="S279" s="46"/>
      <c r="T279" s="46"/>
      <c r="U279" s="46"/>
      <c r="V279" s="46"/>
      <c r="W279" s="46"/>
      <c r="X279" s="46"/>
      <c r="Y279" s="46"/>
      <c r="Z279" s="46"/>
      <c r="AA279" s="46"/>
      <c r="AB279" s="46"/>
      <c r="AC279" s="46"/>
      <c r="AD279" s="46"/>
      <c r="AE279" s="46"/>
      <c r="AF279" s="46"/>
      <c r="AG279" s="46"/>
      <c r="AH279" s="46"/>
      <c r="AI279" s="46"/>
      <c r="AJ279" s="46"/>
      <c r="AK279" s="46"/>
      <c r="AL279" s="46"/>
      <c r="AM279" s="46"/>
      <c r="AN279" s="46"/>
    </row>
    <row r="280" spans="1:47" ht="21.75" hidden="1" customHeight="1" x14ac:dyDescent="0.25">
      <c r="A280" s="26"/>
      <c r="B280" s="26"/>
      <c r="C280" s="26"/>
      <c r="D280" s="26"/>
      <c r="E280" s="26"/>
      <c r="F280" s="45"/>
      <c r="G280" s="73"/>
      <c r="H280" s="60"/>
      <c r="I280" s="56"/>
      <c r="J280" s="45"/>
      <c r="K280" s="102"/>
      <c r="L280" s="102"/>
      <c r="M280" s="60"/>
      <c r="N280" s="45"/>
      <c r="O280" s="60"/>
      <c r="P280" s="60"/>
      <c r="Q280" s="60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  <c r="AJ280" s="23"/>
      <c r="AK280" s="23"/>
      <c r="AL280" s="23"/>
      <c r="AM280" s="23"/>
      <c r="AN280" s="23"/>
      <c r="AT280" s="1"/>
    </row>
    <row r="281" spans="1:47" ht="21.75" hidden="1" customHeight="1" x14ac:dyDescent="0.25">
      <c r="A281" s="26"/>
      <c r="B281" s="26"/>
      <c r="C281" s="26"/>
      <c r="D281" s="51"/>
      <c r="E281" s="26"/>
      <c r="F281" s="45"/>
      <c r="G281" s="73"/>
      <c r="H281" s="60"/>
      <c r="I281" s="56"/>
      <c r="J281" s="45"/>
      <c r="K281" s="102"/>
      <c r="L281" s="102"/>
      <c r="M281" s="60"/>
      <c r="N281" s="45"/>
      <c r="O281" s="60"/>
      <c r="P281" s="60"/>
      <c r="Q281" s="60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  <c r="AJ281" s="23"/>
      <c r="AK281" s="23"/>
      <c r="AL281" s="23"/>
      <c r="AM281" s="23"/>
      <c r="AN281" s="23"/>
      <c r="AT281" s="1"/>
    </row>
    <row r="282" spans="1:47" ht="21.75" hidden="1" customHeight="1" x14ac:dyDescent="0.25">
      <c r="A282" s="26"/>
      <c r="B282" s="26"/>
      <c r="C282" s="26"/>
      <c r="D282" s="51"/>
      <c r="E282" s="26"/>
      <c r="F282" s="45"/>
      <c r="G282" s="73"/>
      <c r="H282" s="60"/>
      <c r="I282" s="56"/>
      <c r="J282" s="45"/>
      <c r="K282" s="102"/>
      <c r="L282" s="102"/>
      <c r="M282" s="60"/>
      <c r="N282" s="45"/>
      <c r="O282" s="60"/>
      <c r="P282" s="60"/>
      <c r="Q282" s="60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23"/>
      <c r="AH282" s="23"/>
      <c r="AI282" s="23"/>
      <c r="AJ282" s="23"/>
      <c r="AK282" s="23"/>
      <c r="AL282" s="23"/>
      <c r="AM282" s="23"/>
      <c r="AN282" s="23"/>
      <c r="AT282" s="1"/>
    </row>
    <row r="283" spans="1:47" ht="21.75" hidden="1" customHeight="1" x14ac:dyDescent="0.25">
      <c r="A283" s="70"/>
      <c r="B283" s="26"/>
      <c r="C283" s="26"/>
      <c r="D283" s="51"/>
      <c r="E283" s="26"/>
      <c r="F283" s="45"/>
      <c r="G283" s="73"/>
      <c r="H283" s="60"/>
      <c r="I283" s="56"/>
      <c r="J283" s="45"/>
      <c r="K283" s="102"/>
      <c r="L283" s="102"/>
      <c r="M283" s="60"/>
      <c r="N283" s="45"/>
      <c r="O283" s="60"/>
      <c r="P283" s="60"/>
      <c r="Q283" s="60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23"/>
      <c r="AH283" s="23"/>
      <c r="AI283" s="23"/>
      <c r="AJ283" s="23"/>
      <c r="AK283" s="23"/>
      <c r="AL283" s="23"/>
      <c r="AM283" s="23"/>
      <c r="AN283" s="23"/>
      <c r="AT283" s="1"/>
    </row>
    <row r="284" spans="1:47" ht="42.75" hidden="1" customHeight="1" x14ac:dyDescent="0.25">
      <c r="A284" s="26" t="s">
        <v>21</v>
      </c>
      <c r="B284" s="26" t="s">
        <v>40</v>
      </c>
      <c r="C284" s="26">
        <v>0</v>
      </c>
      <c r="D284" s="26" t="s">
        <v>39</v>
      </c>
      <c r="E284" s="26"/>
      <c r="F284" s="45">
        <v>170</v>
      </c>
      <c r="G284" s="66">
        <v>0</v>
      </c>
      <c r="H284" s="60">
        <f>F284</f>
        <v>170</v>
      </c>
      <c r="I284" s="56">
        <v>0</v>
      </c>
      <c r="J284" s="45">
        <f>F284</f>
        <v>170</v>
      </c>
      <c r="K284" s="60">
        <f>G284</f>
        <v>0</v>
      </c>
      <c r="L284" s="60">
        <f>H284</f>
        <v>170</v>
      </c>
      <c r="M284" s="60">
        <f>I284</f>
        <v>0</v>
      </c>
      <c r="N284" s="45">
        <v>0</v>
      </c>
      <c r="O284" s="60">
        <f>K284</f>
        <v>0</v>
      </c>
      <c r="P284" s="60">
        <v>0</v>
      </c>
      <c r="Q284" s="60">
        <f>M284</f>
        <v>0</v>
      </c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23"/>
      <c r="AH284" s="23"/>
      <c r="AI284" s="23"/>
      <c r="AJ284" s="23"/>
      <c r="AK284" s="23"/>
      <c r="AL284" s="23"/>
      <c r="AM284" s="23"/>
      <c r="AN284" s="23"/>
      <c r="AO284" s="1" t="s">
        <v>38</v>
      </c>
      <c r="AT284" s="1"/>
    </row>
    <row r="285" spans="1:47" s="98" customFormat="1" ht="21.75" hidden="1" customHeight="1" x14ac:dyDescent="0.25">
      <c r="A285" s="231" t="s">
        <v>26</v>
      </c>
      <c r="B285" s="232"/>
      <c r="C285" s="99">
        <f>C280+C281+C282</f>
        <v>0</v>
      </c>
      <c r="D285" s="101"/>
      <c r="E285" s="100"/>
      <c r="F285" s="99">
        <f t="shared" ref="F285:AN285" si="45">F284</f>
        <v>170</v>
      </c>
      <c r="G285" s="99">
        <f t="shared" si="45"/>
        <v>0</v>
      </c>
      <c r="H285" s="99">
        <f t="shared" si="45"/>
        <v>170</v>
      </c>
      <c r="I285" s="99">
        <f t="shared" si="45"/>
        <v>0</v>
      </c>
      <c r="J285" s="99">
        <f t="shared" si="45"/>
        <v>170</v>
      </c>
      <c r="K285" s="99">
        <f t="shared" si="45"/>
        <v>0</v>
      </c>
      <c r="L285" s="99">
        <f t="shared" si="45"/>
        <v>170</v>
      </c>
      <c r="M285" s="99">
        <f t="shared" si="45"/>
        <v>0</v>
      </c>
      <c r="N285" s="99">
        <f t="shared" si="45"/>
        <v>0</v>
      </c>
      <c r="O285" s="99">
        <f t="shared" si="45"/>
        <v>0</v>
      </c>
      <c r="P285" s="99">
        <f t="shared" si="45"/>
        <v>0</v>
      </c>
      <c r="Q285" s="99">
        <f t="shared" si="45"/>
        <v>0</v>
      </c>
      <c r="R285" s="99">
        <f t="shared" si="45"/>
        <v>0</v>
      </c>
      <c r="S285" s="99">
        <f t="shared" si="45"/>
        <v>0</v>
      </c>
      <c r="T285" s="99">
        <f t="shared" si="45"/>
        <v>0</v>
      </c>
      <c r="U285" s="99">
        <f t="shared" si="45"/>
        <v>0</v>
      </c>
      <c r="V285" s="99">
        <f t="shared" si="45"/>
        <v>0</v>
      </c>
      <c r="W285" s="99">
        <f t="shared" si="45"/>
        <v>0</v>
      </c>
      <c r="X285" s="99">
        <f t="shared" si="45"/>
        <v>0</v>
      </c>
      <c r="Y285" s="99">
        <f t="shared" si="45"/>
        <v>0</v>
      </c>
      <c r="Z285" s="99">
        <f t="shared" si="45"/>
        <v>0</v>
      </c>
      <c r="AA285" s="99">
        <f t="shared" si="45"/>
        <v>0</v>
      </c>
      <c r="AB285" s="99">
        <f t="shared" si="45"/>
        <v>0</v>
      </c>
      <c r="AC285" s="99">
        <f t="shared" si="45"/>
        <v>0</v>
      </c>
      <c r="AD285" s="99">
        <f t="shared" si="45"/>
        <v>0</v>
      </c>
      <c r="AE285" s="99">
        <f t="shared" si="45"/>
        <v>0</v>
      </c>
      <c r="AF285" s="99">
        <f t="shared" si="45"/>
        <v>0</v>
      </c>
      <c r="AG285" s="99">
        <f t="shared" si="45"/>
        <v>0</v>
      </c>
      <c r="AH285" s="99">
        <f t="shared" si="45"/>
        <v>0</v>
      </c>
      <c r="AI285" s="99">
        <f t="shared" si="45"/>
        <v>0</v>
      </c>
      <c r="AJ285" s="99">
        <f t="shared" si="45"/>
        <v>0</v>
      </c>
      <c r="AK285" s="99">
        <f t="shared" si="45"/>
        <v>0</v>
      </c>
      <c r="AL285" s="99">
        <f t="shared" si="45"/>
        <v>0</v>
      </c>
      <c r="AM285" s="99">
        <f t="shared" si="45"/>
        <v>0</v>
      </c>
      <c r="AN285" s="99">
        <f t="shared" si="45"/>
        <v>0</v>
      </c>
      <c r="AO285" s="7"/>
      <c r="AP285" s="7"/>
      <c r="AQ285" s="7"/>
    </row>
    <row r="286" spans="1:47" ht="21.75" hidden="1" customHeight="1" x14ac:dyDescent="0.25">
      <c r="A286" s="33" t="s">
        <v>6</v>
      </c>
      <c r="B286" s="26"/>
      <c r="C286" s="66"/>
      <c r="D286" s="26"/>
      <c r="E286" s="47"/>
      <c r="F286" s="74"/>
      <c r="G286" s="47"/>
      <c r="H286" s="68"/>
      <c r="I286" s="66"/>
      <c r="J286" s="44"/>
      <c r="K286" s="46"/>
      <c r="L286" s="46"/>
      <c r="M286" s="46"/>
      <c r="N286" s="46"/>
      <c r="O286" s="46"/>
      <c r="P286" s="46"/>
      <c r="Q286" s="46"/>
      <c r="R286" s="46"/>
      <c r="S286" s="46"/>
      <c r="T286" s="46"/>
      <c r="U286" s="46"/>
      <c r="V286" s="46"/>
      <c r="W286" s="46"/>
      <c r="X286" s="46"/>
      <c r="Y286" s="46"/>
      <c r="Z286" s="46"/>
      <c r="AA286" s="46"/>
      <c r="AB286" s="46"/>
      <c r="AC286" s="46"/>
      <c r="AD286" s="46"/>
      <c r="AE286" s="46"/>
      <c r="AF286" s="46"/>
      <c r="AG286" s="46"/>
      <c r="AH286" s="46"/>
      <c r="AI286" s="46"/>
      <c r="AJ286" s="46"/>
      <c r="AK286" s="46"/>
      <c r="AL286" s="46"/>
      <c r="AM286" s="46"/>
      <c r="AN286" s="46"/>
    </row>
    <row r="287" spans="1:47" ht="21.75" hidden="1" customHeight="1" x14ac:dyDescent="0.25">
      <c r="A287" s="26"/>
      <c r="B287" s="26"/>
      <c r="C287" s="26"/>
      <c r="D287" s="26"/>
      <c r="E287" s="26"/>
      <c r="F287" s="45"/>
      <c r="G287" s="66"/>
      <c r="H287" s="60"/>
      <c r="I287" s="56"/>
      <c r="J287" s="45"/>
      <c r="K287" s="60"/>
      <c r="L287" s="60"/>
      <c r="M287" s="60"/>
      <c r="N287" s="45"/>
      <c r="O287" s="60"/>
      <c r="P287" s="60"/>
      <c r="Q287" s="60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23"/>
      <c r="AH287" s="23"/>
      <c r="AI287" s="23"/>
      <c r="AJ287" s="23"/>
      <c r="AK287" s="23"/>
      <c r="AL287" s="23"/>
      <c r="AM287" s="23"/>
      <c r="AN287" s="23"/>
      <c r="AT287" s="1"/>
      <c r="AU287" s="1"/>
    </row>
    <row r="288" spans="1:47" ht="21.75" hidden="1" customHeight="1" x14ac:dyDescent="0.25">
      <c r="A288" s="26"/>
      <c r="B288" s="26"/>
      <c r="C288" s="26"/>
      <c r="D288" s="26"/>
      <c r="E288" s="26"/>
      <c r="F288" s="45"/>
      <c r="G288" s="66"/>
      <c r="H288" s="60"/>
      <c r="I288" s="56"/>
      <c r="J288" s="45"/>
      <c r="K288" s="60"/>
      <c r="L288" s="60"/>
      <c r="M288" s="60"/>
      <c r="N288" s="45"/>
      <c r="O288" s="60"/>
      <c r="P288" s="60"/>
      <c r="Q288" s="60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23"/>
      <c r="AH288" s="23"/>
      <c r="AI288" s="23"/>
      <c r="AJ288" s="23"/>
      <c r="AK288" s="23"/>
      <c r="AL288" s="23"/>
      <c r="AM288" s="23"/>
      <c r="AN288" s="23"/>
      <c r="AT288" s="1"/>
      <c r="AU288" s="1"/>
    </row>
    <row r="289" spans="1:47" ht="21.75" hidden="1" customHeight="1" x14ac:dyDescent="0.25">
      <c r="A289" s="26"/>
      <c r="B289" s="26"/>
      <c r="C289" s="26"/>
      <c r="D289" s="26"/>
      <c r="E289" s="26"/>
      <c r="F289" s="45"/>
      <c r="G289" s="66"/>
      <c r="H289" s="60"/>
      <c r="I289" s="56"/>
      <c r="J289" s="45"/>
      <c r="K289" s="60"/>
      <c r="L289" s="60"/>
      <c r="M289" s="60"/>
      <c r="N289" s="45"/>
      <c r="O289" s="60"/>
      <c r="P289" s="60"/>
      <c r="Q289" s="60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23"/>
      <c r="AH289" s="23"/>
      <c r="AI289" s="23"/>
      <c r="AJ289" s="23"/>
      <c r="AK289" s="23"/>
      <c r="AL289" s="23"/>
      <c r="AM289" s="23"/>
      <c r="AN289" s="23"/>
      <c r="AT289" s="1"/>
      <c r="AU289" s="1"/>
    </row>
    <row r="290" spans="1:47" ht="21.75" hidden="1" customHeight="1" x14ac:dyDescent="0.25">
      <c r="A290" s="26"/>
      <c r="B290" s="26"/>
      <c r="C290" s="26"/>
      <c r="D290" s="26"/>
      <c r="E290" s="26"/>
      <c r="F290" s="45"/>
      <c r="G290" s="66"/>
      <c r="H290" s="60"/>
      <c r="I290" s="56"/>
      <c r="J290" s="45"/>
      <c r="K290" s="60"/>
      <c r="L290" s="60"/>
      <c r="M290" s="60"/>
      <c r="N290" s="45"/>
      <c r="O290" s="60"/>
      <c r="P290" s="60"/>
      <c r="Q290" s="60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23"/>
      <c r="AH290" s="23"/>
      <c r="AI290" s="23"/>
      <c r="AJ290" s="23"/>
      <c r="AK290" s="23"/>
      <c r="AL290" s="23"/>
      <c r="AM290" s="23"/>
      <c r="AN290" s="23"/>
      <c r="AT290" s="1"/>
      <c r="AU290" s="1"/>
    </row>
    <row r="291" spans="1:47" ht="36.75" hidden="1" customHeight="1" x14ac:dyDescent="0.25">
      <c r="A291" s="26" t="s">
        <v>21</v>
      </c>
      <c r="B291" s="26" t="s">
        <v>37</v>
      </c>
      <c r="C291" s="26">
        <v>0</v>
      </c>
      <c r="D291" s="26" t="s">
        <v>36</v>
      </c>
      <c r="E291" s="26" t="s">
        <v>35</v>
      </c>
      <c r="F291" s="45">
        <v>68.400000000000006</v>
      </c>
      <c r="G291" s="66">
        <v>0</v>
      </c>
      <c r="H291" s="60">
        <v>68.400000000000006</v>
      </c>
      <c r="I291" s="56">
        <v>0</v>
      </c>
      <c r="J291" s="45">
        <f>F291</f>
        <v>68.400000000000006</v>
      </c>
      <c r="K291" s="60">
        <f>G291</f>
        <v>0</v>
      </c>
      <c r="L291" s="60">
        <f>H291</f>
        <v>68.400000000000006</v>
      </c>
      <c r="M291" s="60">
        <f>I291</f>
        <v>0</v>
      </c>
      <c r="N291" s="45">
        <v>0</v>
      </c>
      <c r="O291" s="60">
        <f>K291</f>
        <v>0</v>
      </c>
      <c r="P291" s="60">
        <v>0</v>
      </c>
      <c r="Q291" s="60">
        <f>M291</f>
        <v>0</v>
      </c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F291" s="23"/>
      <c r="AG291" s="23"/>
      <c r="AH291" s="23"/>
      <c r="AI291" s="23"/>
      <c r="AJ291" s="23"/>
      <c r="AK291" s="23"/>
      <c r="AL291" s="23"/>
      <c r="AM291" s="23"/>
      <c r="AN291" s="23"/>
      <c r="AO291" s="1" t="s">
        <v>34</v>
      </c>
      <c r="AT291" s="1"/>
      <c r="AU291" s="1"/>
    </row>
    <row r="292" spans="1:47" ht="21.75" hidden="1" customHeight="1" x14ac:dyDescent="0.25">
      <c r="A292" s="217" t="s">
        <v>33</v>
      </c>
      <c r="B292" s="218"/>
      <c r="C292" s="76">
        <f>C291</f>
        <v>0</v>
      </c>
      <c r="D292" s="97"/>
      <c r="E292" s="47"/>
      <c r="F292" s="76">
        <f t="shared" ref="F292:Q292" si="46">F291</f>
        <v>68.400000000000006</v>
      </c>
      <c r="G292" s="76">
        <f t="shared" si="46"/>
        <v>0</v>
      </c>
      <c r="H292" s="76">
        <f t="shared" si="46"/>
        <v>68.400000000000006</v>
      </c>
      <c r="I292" s="76">
        <f t="shared" si="46"/>
        <v>0</v>
      </c>
      <c r="J292" s="76">
        <f t="shared" si="46"/>
        <v>68.400000000000006</v>
      </c>
      <c r="K292" s="76">
        <f t="shared" si="46"/>
        <v>0</v>
      </c>
      <c r="L292" s="76">
        <f t="shared" si="46"/>
        <v>68.400000000000006</v>
      </c>
      <c r="M292" s="76">
        <f t="shared" si="46"/>
        <v>0</v>
      </c>
      <c r="N292" s="76">
        <f t="shared" si="46"/>
        <v>0</v>
      </c>
      <c r="O292" s="76">
        <f t="shared" si="46"/>
        <v>0</v>
      </c>
      <c r="P292" s="76">
        <f t="shared" si="46"/>
        <v>0</v>
      </c>
      <c r="Q292" s="76">
        <f t="shared" si="46"/>
        <v>0</v>
      </c>
      <c r="R292" s="76">
        <f t="shared" ref="R292:AN292" si="47">SUM(R287:R290)</f>
        <v>0</v>
      </c>
      <c r="S292" s="76">
        <f t="shared" si="47"/>
        <v>0</v>
      </c>
      <c r="T292" s="76">
        <f t="shared" si="47"/>
        <v>0</v>
      </c>
      <c r="U292" s="76">
        <f t="shared" si="47"/>
        <v>0</v>
      </c>
      <c r="V292" s="76">
        <f t="shared" si="47"/>
        <v>0</v>
      </c>
      <c r="W292" s="76">
        <f t="shared" si="47"/>
        <v>0</v>
      </c>
      <c r="X292" s="76">
        <f t="shared" si="47"/>
        <v>0</v>
      </c>
      <c r="Y292" s="76">
        <f t="shared" si="47"/>
        <v>0</v>
      </c>
      <c r="Z292" s="76">
        <f t="shared" si="47"/>
        <v>0</v>
      </c>
      <c r="AA292" s="76">
        <f t="shared" si="47"/>
        <v>0</v>
      </c>
      <c r="AB292" s="76">
        <f t="shared" si="47"/>
        <v>0</v>
      </c>
      <c r="AC292" s="76">
        <f t="shared" si="47"/>
        <v>0</v>
      </c>
      <c r="AD292" s="76">
        <f t="shared" si="47"/>
        <v>0</v>
      </c>
      <c r="AE292" s="76">
        <f t="shared" si="47"/>
        <v>0</v>
      </c>
      <c r="AF292" s="76">
        <f t="shared" si="47"/>
        <v>0</v>
      </c>
      <c r="AG292" s="76">
        <f t="shared" si="47"/>
        <v>0</v>
      </c>
      <c r="AH292" s="76">
        <f t="shared" si="47"/>
        <v>0</v>
      </c>
      <c r="AI292" s="76">
        <f t="shared" si="47"/>
        <v>0</v>
      </c>
      <c r="AJ292" s="76">
        <f t="shared" si="47"/>
        <v>0</v>
      </c>
      <c r="AK292" s="76">
        <f t="shared" si="47"/>
        <v>0</v>
      </c>
      <c r="AL292" s="76">
        <f t="shared" si="47"/>
        <v>0</v>
      </c>
      <c r="AM292" s="76">
        <f t="shared" si="47"/>
        <v>0</v>
      </c>
      <c r="AN292" s="76">
        <f t="shared" si="47"/>
        <v>0</v>
      </c>
    </row>
    <row r="293" spans="1:47" ht="21.75" hidden="1" customHeight="1" x14ac:dyDescent="0.25">
      <c r="A293" s="26"/>
      <c r="B293" s="43" t="s">
        <v>15</v>
      </c>
      <c r="C293" s="93">
        <f>C292+C285+C278+C263</f>
        <v>0</v>
      </c>
      <c r="D293" s="26"/>
      <c r="E293" s="26"/>
      <c r="F293" s="93">
        <f t="shared" ref="F293:AN293" si="48">F292+F285+F278+F263</f>
        <v>3429.22876</v>
      </c>
      <c r="G293" s="93">
        <f t="shared" si="48"/>
        <v>1896.1285700000001</v>
      </c>
      <c r="H293" s="93">
        <f t="shared" si="48"/>
        <v>1531.1245900000001</v>
      </c>
      <c r="I293" s="93">
        <f t="shared" si="48"/>
        <v>1.9756</v>
      </c>
      <c r="J293" s="93">
        <f t="shared" si="48"/>
        <v>3429.22876</v>
      </c>
      <c r="K293" s="93">
        <f t="shared" si="48"/>
        <v>1896.1285700000001</v>
      </c>
      <c r="L293" s="93">
        <f t="shared" si="48"/>
        <v>1531.1245900000001</v>
      </c>
      <c r="M293" s="93">
        <f t="shared" si="48"/>
        <v>1.9756</v>
      </c>
      <c r="N293" s="93">
        <f t="shared" si="48"/>
        <v>0</v>
      </c>
      <c r="O293" s="93">
        <f t="shared" si="48"/>
        <v>0</v>
      </c>
      <c r="P293" s="93">
        <f t="shared" si="48"/>
        <v>0</v>
      </c>
      <c r="Q293" s="93">
        <f t="shared" si="48"/>
        <v>0</v>
      </c>
      <c r="R293" s="93" t="e">
        <f t="shared" si="48"/>
        <v>#REF!</v>
      </c>
      <c r="S293" s="93" t="e">
        <f t="shared" si="48"/>
        <v>#REF!</v>
      </c>
      <c r="T293" s="93" t="e">
        <f t="shared" si="48"/>
        <v>#REF!</v>
      </c>
      <c r="U293" s="93" t="e">
        <f t="shared" si="48"/>
        <v>#REF!</v>
      </c>
      <c r="V293" s="93" t="e">
        <f t="shared" si="48"/>
        <v>#REF!</v>
      </c>
      <c r="W293" s="93" t="e">
        <f t="shared" si="48"/>
        <v>#REF!</v>
      </c>
      <c r="X293" s="93" t="e">
        <f t="shared" si="48"/>
        <v>#REF!</v>
      </c>
      <c r="Y293" s="93" t="e">
        <f t="shared" si="48"/>
        <v>#REF!</v>
      </c>
      <c r="Z293" s="93" t="e">
        <f t="shared" si="48"/>
        <v>#REF!</v>
      </c>
      <c r="AA293" s="93" t="e">
        <f t="shared" si="48"/>
        <v>#REF!</v>
      </c>
      <c r="AB293" s="93" t="e">
        <f t="shared" si="48"/>
        <v>#REF!</v>
      </c>
      <c r="AC293" s="93" t="e">
        <f t="shared" si="48"/>
        <v>#REF!</v>
      </c>
      <c r="AD293" s="93" t="e">
        <f t="shared" si="48"/>
        <v>#REF!</v>
      </c>
      <c r="AE293" s="93" t="e">
        <f t="shared" si="48"/>
        <v>#REF!</v>
      </c>
      <c r="AF293" s="93" t="e">
        <f t="shared" si="48"/>
        <v>#REF!</v>
      </c>
      <c r="AG293" s="93" t="e">
        <f t="shared" si="48"/>
        <v>#REF!</v>
      </c>
      <c r="AH293" s="93" t="e">
        <f t="shared" si="48"/>
        <v>#REF!</v>
      </c>
      <c r="AI293" s="93" t="e">
        <f t="shared" si="48"/>
        <v>#REF!</v>
      </c>
      <c r="AJ293" s="93" t="e">
        <f t="shared" si="48"/>
        <v>#REF!</v>
      </c>
      <c r="AK293" s="93" t="e">
        <f t="shared" si="48"/>
        <v>#REF!</v>
      </c>
      <c r="AL293" s="93" t="e">
        <f t="shared" si="48"/>
        <v>#REF!</v>
      </c>
      <c r="AM293" s="93" t="e">
        <f t="shared" si="48"/>
        <v>#REF!</v>
      </c>
      <c r="AN293" s="93" t="e">
        <f t="shared" si="48"/>
        <v>#REF!</v>
      </c>
    </row>
    <row r="294" spans="1:47" ht="21.75" hidden="1" customHeight="1" x14ac:dyDescent="0.25">
      <c r="A294" s="26"/>
      <c r="B294" s="43"/>
      <c r="C294" s="93"/>
      <c r="D294" s="26"/>
      <c r="E294" s="26"/>
      <c r="F294" s="95"/>
      <c r="G294" s="95"/>
      <c r="H294" s="95"/>
      <c r="I294" s="95"/>
      <c r="J294" s="95"/>
      <c r="K294" s="95"/>
      <c r="L294" s="95"/>
      <c r="M294" s="95"/>
      <c r="N294" s="95"/>
      <c r="O294" s="95"/>
      <c r="P294" s="95"/>
      <c r="Q294" s="94"/>
      <c r="R294" s="92"/>
      <c r="S294" s="92"/>
      <c r="T294" s="92"/>
      <c r="U294" s="92"/>
      <c r="V294" s="92"/>
      <c r="W294" s="92"/>
      <c r="X294" s="92"/>
      <c r="Y294" s="92"/>
      <c r="Z294" s="92"/>
      <c r="AA294" s="92"/>
      <c r="AB294" s="92"/>
      <c r="AC294" s="92"/>
      <c r="AD294" s="92"/>
      <c r="AE294" s="92"/>
      <c r="AF294" s="92"/>
      <c r="AG294" s="92"/>
      <c r="AH294" s="92"/>
      <c r="AI294" s="92"/>
      <c r="AJ294" s="92"/>
      <c r="AK294" s="92"/>
      <c r="AL294" s="92"/>
      <c r="AM294" s="92"/>
      <c r="AN294" s="92"/>
    </row>
    <row r="295" spans="1:47" ht="21.75" hidden="1" customHeight="1" x14ac:dyDescent="0.25">
      <c r="A295" s="226" t="s">
        <v>32</v>
      </c>
      <c r="B295" s="227"/>
      <c r="C295" s="227"/>
      <c r="D295" s="227"/>
      <c r="E295" s="227"/>
      <c r="F295" s="227"/>
      <c r="G295" s="227"/>
      <c r="H295" s="227"/>
      <c r="I295" s="227"/>
      <c r="J295" s="227"/>
      <c r="K295" s="227"/>
      <c r="L295" s="227"/>
      <c r="M295" s="227"/>
      <c r="N295" s="227"/>
      <c r="O295" s="227"/>
      <c r="P295" s="227"/>
      <c r="Q295" s="228"/>
      <c r="R295" s="92"/>
      <c r="S295" s="92"/>
      <c r="T295" s="92"/>
      <c r="U295" s="92"/>
      <c r="V295" s="92"/>
      <c r="W295" s="92"/>
      <c r="X295" s="92"/>
      <c r="Y295" s="92"/>
      <c r="Z295" s="92"/>
      <c r="AA295" s="92"/>
      <c r="AB295" s="92"/>
      <c r="AC295" s="92"/>
      <c r="AD295" s="92"/>
      <c r="AE295" s="92"/>
      <c r="AF295" s="92"/>
      <c r="AG295" s="92"/>
      <c r="AH295" s="92"/>
      <c r="AI295" s="92"/>
      <c r="AJ295" s="92"/>
      <c r="AK295" s="92"/>
      <c r="AL295" s="92"/>
      <c r="AM295" s="92"/>
      <c r="AN295" s="92"/>
    </row>
    <row r="296" spans="1:47" ht="21.75" hidden="1" customHeight="1" x14ac:dyDescent="0.25">
      <c r="A296" s="229" t="s">
        <v>1</v>
      </c>
      <c r="B296" s="229"/>
      <c r="C296" s="229"/>
      <c r="D296" s="229"/>
      <c r="E296" s="26"/>
      <c r="F296" s="95"/>
      <c r="G296" s="95"/>
      <c r="H296" s="95"/>
      <c r="I296" s="95"/>
      <c r="J296" s="95"/>
      <c r="K296" s="95"/>
      <c r="L296" s="96"/>
      <c r="M296" s="95"/>
      <c r="N296" s="95"/>
      <c r="O296" s="95"/>
      <c r="P296" s="95"/>
      <c r="Q296" s="94"/>
      <c r="R296" s="92"/>
      <c r="S296" s="92"/>
      <c r="T296" s="92"/>
      <c r="U296" s="92"/>
      <c r="V296" s="92"/>
      <c r="W296" s="92"/>
      <c r="X296" s="92"/>
      <c r="Y296" s="92"/>
      <c r="Z296" s="92"/>
      <c r="AA296" s="92"/>
      <c r="AB296" s="92"/>
      <c r="AC296" s="92"/>
      <c r="AD296" s="92"/>
      <c r="AE296" s="92"/>
      <c r="AF296" s="92"/>
      <c r="AG296" s="92"/>
      <c r="AH296" s="92"/>
      <c r="AI296" s="92"/>
      <c r="AJ296" s="92"/>
      <c r="AK296" s="92"/>
      <c r="AL296" s="92"/>
      <c r="AM296" s="92"/>
      <c r="AN296" s="92"/>
    </row>
    <row r="297" spans="1:47" ht="21.75" hidden="1" customHeight="1" x14ac:dyDescent="0.25">
      <c r="A297" s="26"/>
      <c r="B297" s="26"/>
      <c r="C297" s="26"/>
      <c r="D297" s="26"/>
      <c r="E297" s="26"/>
      <c r="F297" s="45"/>
      <c r="G297" s="66"/>
      <c r="H297" s="60"/>
      <c r="I297" s="56"/>
      <c r="J297" s="45"/>
      <c r="K297" s="60"/>
      <c r="L297" s="60"/>
      <c r="M297" s="60"/>
      <c r="N297" s="45"/>
      <c r="O297" s="60"/>
      <c r="P297" s="60"/>
      <c r="Q297" s="60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F297" s="23"/>
      <c r="AG297" s="23"/>
      <c r="AH297" s="23"/>
      <c r="AI297" s="23"/>
      <c r="AJ297" s="23"/>
      <c r="AK297" s="23"/>
      <c r="AL297" s="23"/>
      <c r="AM297" s="23"/>
      <c r="AN297" s="23"/>
    </row>
    <row r="298" spans="1:47" ht="21.75" hidden="1" customHeight="1" x14ac:dyDescent="0.25">
      <c r="A298" s="239" t="s">
        <v>31</v>
      </c>
      <c r="B298" s="239"/>
      <c r="C298" s="44">
        <v>0</v>
      </c>
      <c r="D298" s="26"/>
      <c r="E298" s="26"/>
      <c r="F298" s="93">
        <f t="shared" ref="F298:Q298" si="49">F297</f>
        <v>0</v>
      </c>
      <c r="G298" s="93">
        <f t="shared" si="49"/>
        <v>0</v>
      </c>
      <c r="H298" s="93">
        <f t="shared" si="49"/>
        <v>0</v>
      </c>
      <c r="I298" s="93">
        <f t="shared" si="49"/>
        <v>0</v>
      </c>
      <c r="J298" s="93">
        <f t="shared" si="49"/>
        <v>0</v>
      </c>
      <c r="K298" s="93">
        <f t="shared" si="49"/>
        <v>0</v>
      </c>
      <c r="L298" s="93">
        <f t="shared" si="49"/>
        <v>0</v>
      </c>
      <c r="M298" s="93">
        <f t="shared" si="49"/>
        <v>0</v>
      </c>
      <c r="N298" s="93">
        <f t="shared" si="49"/>
        <v>0</v>
      </c>
      <c r="O298" s="93">
        <f t="shared" si="49"/>
        <v>0</v>
      </c>
      <c r="P298" s="93">
        <f t="shared" si="49"/>
        <v>0</v>
      </c>
      <c r="Q298" s="93">
        <f t="shared" si="49"/>
        <v>0</v>
      </c>
      <c r="R298" s="92"/>
      <c r="S298" s="92"/>
      <c r="T298" s="92"/>
      <c r="U298" s="92"/>
      <c r="V298" s="92"/>
      <c r="W298" s="92"/>
      <c r="X298" s="92"/>
      <c r="Y298" s="92"/>
      <c r="Z298" s="92"/>
      <c r="AA298" s="92"/>
      <c r="AB298" s="92"/>
      <c r="AC298" s="92"/>
      <c r="AD298" s="92"/>
      <c r="AE298" s="92"/>
      <c r="AF298" s="92"/>
      <c r="AG298" s="92"/>
      <c r="AH298" s="92"/>
      <c r="AI298" s="92"/>
      <c r="AJ298" s="92"/>
      <c r="AK298" s="92"/>
      <c r="AL298" s="92"/>
      <c r="AM298" s="92"/>
      <c r="AN298" s="92"/>
    </row>
    <row r="299" spans="1:47" ht="21.75" hidden="1" customHeight="1" x14ac:dyDescent="0.25">
      <c r="A299" s="32" t="s">
        <v>7</v>
      </c>
      <c r="B299" s="90"/>
      <c r="C299" s="90"/>
      <c r="D299" s="90"/>
      <c r="E299" s="90"/>
      <c r="F299" s="90"/>
      <c r="G299" s="90"/>
      <c r="H299" s="90"/>
      <c r="I299" s="90"/>
      <c r="J299" s="90"/>
      <c r="K299" s="90"/>
      <c r="L299" s="91"/>
      <c r="M299" s="90"/>
      <c r="N299" s="90"/>
      <c r="O299" s="90"/>
      <c r="P299" s="90"/>
      <c r="Q299" s="89"/>
    </row>
    <row r="300" spans="1:47" ht="21.75" hidden="1" customHeight="1" x14ac:dyDescent="0.25">
      <c r="A300" s="26"/>
      <c r="B300" s="26"/>
      <c r="C300" s="26"/>
      <c r="D300" s="26"/>
      <c r="E300" s="26"/>
      <c r="F300" s="23"/>
      <c r="G300" s="66"/>
      <c r="H300" s="68"/>
      <c r="I300" s="66"/>
      <c r="J300" s="23"/>
      <c r="K300" s="66"/>
      <c r="L300" s="56"/>
      <c r="M300" s="66"/>
      <c r="N300" s="23"/>
      <c r="O300" s="67"/>
      <c r="P300" s="71"/>
      <c r="Q300" s="66"/>
    </row>
    <row r="301" spans="1:47" ht="21.75" hidden="1" customHeight="1" x14ac:dyDescent="0.25">
      <c r="A301" s="26"/>
      <c r="B301" s="26"/>
      <c r="C301" s="26"/>
      <c r="D301" s="26"/>
      <c r="E301" s="26"/>
      <c r="F301" s="23"/>
      <c r="G301" s="66"/>
      <c r="H301" s="60"/>
      <c r="I301" s="56"/>
      <c r="J301" s="23"/>
      <c r="K301" s="88"/>
      <c r="L301" s="88"/>
      <c r="M301" s="88"/>
      <c r="N301" s="23"/>
      <c r="O301" s="88"/>
      <c r="P301" s="88"/>
      <c r="Q301" s="88"/>
      <c r="R301" s="23"/>
      <c r="S301" s="23"/>
      <c r="T301" s="23"/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F301" s="23"/>
      <c r="AG301" s="23"/>
      <c r="AH301" s="23"/>
      <c r="AI301" s="23"/>
      <c r="AJ301" s="23"/>
      <c r="AK301" s="23"/>
      <c r="AL301" s="23"/>
      <c r="AM301" s="23"/>
      <c r="AN301" s="23"/>
    </row>
    <row r="302" spans="1:47" ht="21.75" hidden="1" customHeight="1" x14ac:dyDescent="0.25">
      <c r="A302" s="26"/>
      <c r="B302" s="26"/>
      <c r="C302" s="26"/>
      <c r="D302" s="26"/>
      <c r="E302" s="47"/>
      <c r="F302" s="77"/>
      <c r="G302" s="79"/>
      <c r="H302" s="79"/>
      <c r="I302" s="78"/>
      <c r="J302" s="77"/>
      <c r="K302" s="75"/>
      <c r="L302" s="49"/>
      <c r="M302" s="75"/>
      <c r="N302" s="76"/>
      <c r="O302" s="75"/>
      <c r="P302" s="75"/>
      <c r="Q302" s="75"/>
    </row>
    <row r="303" spans="1:47" ht="21.75" hidden="1" customHeight="1" x14ac:dyDescent="0.25">
      <c r="A303" s="26"/>
      <c r="B303" s="26"/>
      <c r="C303" s="26"/>
      <c r="D303" s="26"/>
      <c r="E303" s="47"/>
      <c r="F303" s="77"/>
      <c r="G303" s="79"/>
      <c r="H303" s="79"/>
      <c r="I303" s="78"/>
      <c r="J303" s="77"/>
      <c r="K303" s="75"/>
      <c r="L303" s="49"/>
      <c r="M303" s="75"/>
      <c r="N303" s="76"/>
      <c r="O303" s="75"/>
      <c r="P303" s="75"/>
      <c r="Q303" s="75"/>
    </row>
    <row r="304" spans="1:47" ht="21.75" hidden="1" customHeight="1" x14ac:dyDescent="0.25">
      <c r="A304" s="26"/>
      <c r="B304" s="26"/>
      <c r="C304" s="26"/>
      <c r="D304" s="26"/>
      <c r="E304" s="47"/>
      <c r="F304" s="77"/>
      <c r="G304" s="79"/>
      <c r="H304" s="79"/>
      <c r="I304" s="78"/>
      <c r="J304" s="77"/>
      <c r="K304" s="75"/>
      <c r="L304" s="49"/>
      <c r="M304" s="75"/>
      <c r="N304" s="76"/>
      <c r="O304" s="75"/>
      <c r="P304" s="75"/>
      <c r="Q304" s="75"/>
    </row>
    <row r="305" spans="1:41" ht="21.75" hidden="1" customHeight="1" x14ac:dyDescent="0.25">
      <c r="A305" s="26"/>
      <c r="B305" s="26"/>
      <c r="C305" s="64"/>
      <c r="D305" s="26"/>
      <c r="E305" s="47"/>
      <c r="F305" s="77"/>
      <c r="G305" s="79"/>
      <c r="H305" s="79"/>
      <c r="I305" s="78"/>
      <c r="J305" s="77"/>
      <c r="K305" s="75"/>
      <c r="L305" s="49"/>
      <c r="M305" s="75"/>
      <c r="N305" s="76"/>
      <c r="O305" s="75"/>
      <c r="P305" s="75"/>
      <c r="Q305" s="75"/>
    </row>
    <row r="306" spans="1:41" ht="21.75" hidden="1" customHeight="1" x14ac:dyDescent="0.25">
      <c r="A306" s="26"/>
      <c r="B306" s="26"/>
      <c r="C306" s="64"/>
      <c r="D306" s="26"/>
      <c r="E306" s="47"/>
      <c r="F306" s="77"/>
      <c r="G306" s="79"/>
      <c r="H306" s="79"/>
      <c r="I306" s="78"/>
      <c r="J306" s="77"/>
      <c r="K306" s="75"/>
      <c r="L306" s="49"/>
      <c r="M306" s="75"/>
      <c r="N306" s="76"/>
      <c r="O306" s="75"/>
      <c r="P306" s="75"/>
      <c r="Q306" s="75"/>
    </row>
    <row r="307" spans="1:41" ht="21.75" hidden="1" customHeight="1" x14ac:dyDescent="0.25">
      <c r="A307" s="26"/>
      <c r="B307" s="26"/>
      <c r="C307" s="64"/>
      <c r="D307" s="26"/>
      <c r="E307" s="47"/>
      <c r="F307" s="77"/>
      <c r="G307" s="79"/>
      <c r="H307" s="79"/>
      <c r="I307" s="78"/>
      <c r="J307" s="77"/>
      <c r="K307" s="75"/>
      <c r="L307" s="49"/>
      <c r="M307" s="75"/>
      <c r="N307" s="76"/>
      <c r="O307" s="75"/>
      <c r="P307" s="75"/>
      <c r="Q307" s="75"/>
    </row>
    <row r="308" spans="1:41" ht="21.75" hidden="1" customHeight="1" x14ac:dyDescent="0.25">
      <c r="A308" s="26"/>
      <c r="B308" s="26"/>
      <c r="C308" s="64"/>
      <c r="D308" s="26"/>
      <c r="E308" s="47"/>
      <c r="F308" s="77"/>
      <c r="G308" s="79"/>
      <c r="H308" s="79"/>
      <c r="I308" s="78"/>
      <c r="J308" s="77"/>
      <c r="K308" s="75"/>
      <c r="L308" s="49"/>
      <c r="M308" s="75"/>
      <c r="N308" s="76"/>
      <c r="O308" s="75"/>
      <c r="P308" s="75"/>
      <c r="Q308" s="75"/>
    </row>
    <row r="309" spans="1:41" ht="21.75" hidden="1" customHeight="1" x14ac:dyDescent="0.25">
      <c r="A309" s="26"/>
      <c r="B309" s="26"/>
      <c r="C309" s="64"/>
      <c r="D309" s="26"/>
      <c r="E309" s="47"/>
      <c r="F309" s="77"/>
      <c r="G309" s="79"/>
      <c r="H309" s="79"/>
      <c r="I309" s="78"/>
      <c r="J309" s="77"/>
      <c r="K309" s="75"/>
      <c r="L309" s="49"/>
      <c r="M309" s="75"/>
      <c r="N309" s="76"/>
      <c r="O309" s="75"/>
      <c r="P309" s="75"/>
      <c r="Q309" s="75"/>
    </row>
    <row r="310" spans="1:41" ht="21.75" hidden="1" customHeight="1" x14ac:dyDescent="0.25">
      <c r="A310" s="26"/>
      <c r="B310" s="26"/>
      <c r="C310" s="64"/>
      <c r="D310" s="26"/>
      <c r="E310" s="47"/>
      <c r="F310" s="77"/>
      <c r="G310" s="79"/>
      <c r="H310" s="79"/>
      <c r="I310" s="78"/>
      <c r="J310" s="77"/>
      <c r="K310" s="75"/>
      <c r="L310" s="49"/>
      <c r="M310" s="75"/>
      <c r="N310" s="76"/>
      <c r="O310" s="75"/>
      <c r="P310" s="75"/>
      <c r="Q310" s="75"/>
    </row>
    <row r="311" spans="1:41" ht="21.75" hidden="1" customHeight="1" x14ac:dyDescent="0.25">
      <c r="A311" s="70"/>
      <c r="B311" s="26"/>
      <c r="C311" s="64"/>
      <c r="D311" s="51"/>
      <c r="E311" s="47"/>
      <c r="F311" s="77"/>
      <c r="G311" s="85"/>
      <c r="H311" s="85"/>
      <c r="I311" s="84"/>
      <c r="J311" s="77"/>
      <c r="K311" s="82"/>
      <c r="L311" s="87"/>
      <c r="M311" s="82"/>
      <c r="N311" s="83"/>
      <c r="O311" s="82"/>
      <c r="P311" s="82"/>
      <c r="Q311" s="82"/>
    </row>
    <row r="312" spans="1:41" ht="21.75" hidden="1" customHeight="1" x14ac:dyDescent="0.25">
      <c r="A312" s="70"/>
      <c r="B312" s="26"/>
      <c r="C312" s="64"/>
      <c r="D312" s="51"/>
      <c r="E312" s="47"/>
      <c r="F312" s="77"/>
      <c r="G312" s="85"/>
      <c r="H312" s="85"/>
      <c r="I312" s="84"/>
      <c r="J312" s="77"/>
      <c r="K312" s="82"/>
      <c r="L312" s="87"/>
      <c r="M312" s="82"/>
      <c r="N312" s="83"/>
      <c r="O312" s="82"/>
      <c r="P312" s="82"/>
      <c r="Q312" s="82"/>
    </row>
    <row r="313" spans="1:41" ht="117.75" hidden="1" customHeight="1" x14ac:dyDescent="0.25">
      <c r="A313" s="26" t="s">
        <v>21</v>
      </c>
      <c r="B313" s="40" t="s">
        <v>30</v>
      </c>
      <c r="C313" s="86">
        <v>0</v>
      </c>
      <c r="D313" s="51" t="s">
        <v>29</v>
      </c>
      <c r="E313" s="47" t="s">
        <v>28</v>
      </c>
      <c r="F313" s="77">
        <v>60.633000000000003</v>
      </c>
      <c r="G313" s="85">
        <v>0</v>
      </c>
      <c r="H313" s="85">
        <v>60.633000000000003</v>
      </c>
      <c r="I313" s="84">
        <v>0</v>
      </c>
      <c r="J313" s="77">
        <v>60.633000000000003</v>
      </c>
      <c r="K313" s="85">
        <v>0</v>
      </c>
      <c r="L313" s="85">
        <v>60.633000000000003</v>
      </c>
      <c r="M313" s="84">
        <v>0</v>
      </c>
      <c r="N313" s="83">
        <v>0</v>
      </c>
      <c r="O313" s="82">
        <v>0</v>
      </c>
      <c r="P313" s="82">
        <v>0</v>
      </c>
      <c r="Q313" s="82">
        <v>0</v>
      </c>
      <c r="AO313" s="81" t="s">
        <v>27</v>
      </c>
    </row>
    <row r="314" spans="1:41" ht="21.75" hidden="1" customHeight="1" x14ac:dyDescent="0.25">
      <c r="A314" s="217" t="s">
        <v>26</v>
      </c>
      <c r="B314" s="218"/>
      <c r="C314" s="23">
        <v>0</v>
      </c>
      <c r="D314" s="54"/>
      <c r="E314" s="26"/>
      <c r="F314" s="23">
        <f t="shared" ref="F314:Q314" si="50">F313</f>
        <v>60.633000000000003</v>
      </c>
      <c r="G314" s="23">
        <f t="shared" si="50"/>
        <v>0</v>
      </c>
      <c r="H314" s="23">
        <f t="shared" si="50"/>
        <v>60.633000000000003</v>
      </c>
      <c r="I314" s="23">
        <f t="shared" si="50"/>
        <v>0</v>
      </c>
      <c r="J314" s="23">
        <f t="shared" si="50"/>
        <v>60.633000000000003</v>
      </c>
      <c r="K314" s="23">
        <f t="shared" si="50"/>
        <v>0</v>
      </c>
      <c r="L314" s="23">
        <f t="shared" si="50"/>
        <v>60.633000000000003</v>
      </c>
      <c r="M314" s="23">
        <f t="shared" si="50"/>
        <v>0</v>
      </c>
      <c r="N314" s="23">
        <f t="shared" si="50"/>
        <v>0</v>
      </c>
      <c r="O314" s="23">
        <f t="shared" si="50"/>
        <v>0</v>
      </c>
      <c r="P314" s="23">
        <f t="shared" si="50"/>
        <v>0</v>
      </c>
      <c r="Q314" s="23">
        <f t="shared" si="50"/>
        <v>0</v>
      </c>
      <c r="R314" s="23">
        <f t="shared" ref="R314:AN314" si="51">SUM(R302:R312)</f>
        <v>0</v>
      </c>
      <c r="S314" s="23">
        <f t="shared" si="51"/>
        <v>0</v>
      </c>
      <c r="T314" s="23">
        <f t="shared" si="51"/>
        <v>0</v>
      </c>
      <c r="U314" s="23">
        <f t="shared" si="51"/>
        <v>0</v>
      </c>
      <c r="V314" s="23">
        <f t="shared" si="51"/>
        <v>0</v>
      </c>
      <c r="W314" s="23">
        <f t="shared" si="51"/>
        <v>0</v>
      </c>
      <c r="X314" s="23">
        <f t="shared" si="51"/>
        <v>0</v>
      </c>
      <c r="Y314" s="23">
        <f t="shared" si="51"/>
        <v>0</v>
      </c>
      <c r="Z314" s="23">
        <f t="shared" si="51"/>
        <v>0</v>
      </c>
      <c r="AA314" s="23">
        <f t="shared" si="51"/>
        <v>0</v>
      </c>
      <c r="AB314" s="23">
        <f t="shared" si="51"/>
        <v>0</v>
      </c>
      <c r="AC314" s="23">
        <f t="shared" si="51"/>
        <v>0</v>
      </c>
      <c r="AD314" s="23">
        <f t="shared" si="51"/>
        <v>0</v>
      </c>
      <c r="AE314" s="23">
        <f t="shared" si="51"/>
        <v>0</v>
      </c>
      <c r="AF314" s="23">
        <f t="shared" si="51"/>
        <v>0</v>
      </c>
      <c r="AG314" s="23">
        <f t="shared" si="51"/>
        <v>0</v>
      </c>
      <c r="AH314" s="23">
        <f t="shared" si="51"/>
        <v>0</v>
      </c>
      <c r="AI314" s="23">
        <f t="shared" si="51"/>
        <v>0</v>
      </c>
      <c r="AJ314" s="23">
        <f t="shared" si="51"/>
        <v>0</v>
      </c>
      <c r="AK314" s="23">
        <f t="shared" si="51"/>
        <v>0</v>
      </c>
      <c r="AL314" s="23">
        <f t="shared" si="51"/>
        <v>0</v>
      </c>
      <c r="AM314" s="23">
        <f t="shared" si="51"/>
        <v>0</v>
      </c>
      <c r="AN314" s="23">
        <f t="shared" si="51"/>
        <v>0</v>
      </c>
    </row>
    <row r="315" spans="1:41" ht="21.75" hidden="1" customHeight="1" x14ac:dyDescent="0.25">
      <c r="A315" s="29" t="s">
        <v>4</v>
      </c>
      <c r="B315" s="26"/>
      <c r="C315" s="26"/>
      <c r="D315" s="26"/>
      <c r="E315" s="26"/>
      <c r="F315" s="43"/>
      <c r="G315" s="66"/>
      <c r="H315" s="68"/>
      <c r="I315" s="66"/>
      <c r="J315" s="44"/>
      <c r="K315" s="66"/>
      <c r="L315" s="56"/>
      <c r="M315" s="66"/>
      <c r="N315" s="72"/>
      <c r="O315" s="67"/>
      <c r="P315" s="71"/>
      <c r="Q315" s="66"/>
    </row>
    <row r="316" spans="1:41" ht="21.75" hidden="1" customHeight="1" x14ac:dyDescent="0.25">
      <c r="A316" s="26"/>
      <c r="B316" s="26"/>
      <c r="C316" s="26"/>
      <c r="D316" s="26"/>
      <c r="E316" s="47"/>
      <c r="F316" s="23"/>
      <c r="G316" s="47"/>
      <c r="H316" s="68"/>
      <c r="I316" s="66"/>
      <c r="J316" s="23"/>
      <c r="K316" s="60"/>
      <c r="L316" s="56"/>
      <c r="M316" s="66"/>
      <c r="N316" s="23"/>
      <c r="O316" s="67"/>
      <c r="P316" s="71"/>
      <c r="Q316" s="66"/>
    </row>
    <row r="317" spans="1:41" ht="21.75" hidden="1" customHeight="1" x14ac:dyDescent="0.25">
      <c r="A317" s="26"/>
      <c r="B317" s="26"/>
      <c r="C317" s="80"/>
      <c r="D317" s="26"/>
      <c r="E317" s="47"/>
      <c r="F317" s="23"/>
      <c r="G317" s="47"/>
      <c r="H317" s="68"/>
      <c r="I317" s="66"/>
      <c r="J317" s="23"/>
      <c r="K317" s="60"/>
      <c r="L317" s="56"/>
      <c r="M317" s="66"/>
      <c r="N317" s="23"/>
      <c r="O317" s="67"/>
      <c r="P317" s="71"/>
      <c r="Q317" s="66"/>
    </row>
    <row r="318" spans="1:41" ht="21.75" hidden="1" customHeight="1" x14ac:dyDescent="0.25">
      <c r="A318" s="64"/>
      <c r="B318" s="64"/>
      <c r="C318" s="64"/>
      <c r="D318" s="64"/>
      <c r="E318" s="47"/>
      <c r="F318" s="46"/>
      <c r="G318" s="56"/>
      <c r="H318" s="56"/>
      <c r="I318" s="60"/>
      <c r="J318" s="45"/>
      <c r="K318" s="60"/>
      <c r="L318" s="60"/>
      <c r="M318" s="60"/>
      <c r="N318" s="59"/>
      <c r="O318" s="58"/>
      <c r="P318" s="57"/>
      <c r="Q318" s="56"/>
    </row>
    <row r="319" spans="1:41" ht="21.75" hidden="1" customHeight="1" x14ac:dyDescent="0.25">
      <c r="A319" s="64"/>
      <c r="B319" s="64"/>
      <c r="C319" s="64"/>
      <c r="D319" s="64"/>
      <c r="E319" s="47"/>
      <c r="F319" s="46"/>
      <c r="G319" s="56"/>
      <c r="H319" s="56"/>
      <c r="I319" s="60"/>
      <c r="J319" s="45"/>
      <c r="K319" s="60"/>
      <c r="L319" s="60"/>
      <c r="M319" s="60"/>
      <c r="N319" s="59"/>
      <c r="O319" s="58"/>
      <c r="P319" s="57"/>
      <c r="Q319" s="56"/>
    </row>
    <row r="320" spans="1:41" ht="21.75" hidden="1" customHeight="1" x14ac:dyDescent="0.25">
      <c r="A320" s="64"/>
      <c r="B320" s="26"/>
      <c r="C320" s="64"/>
      <c r="D320" s="26"/>
      <c r="E320" s="47"/>
      <c r="F320" s="46"/>
      <c r="G320" s="56"/>
      <c r="H320" s="56"/>
      <c r="I320" s="60"/>
      <c r="J320" s="45"/>
      <c r="K320" s="60"/>
      <c r="L320" s="60"/>
      <c r="M320" s="60"/>
      <c r="N320" s="59"/>
      <c r="O320" s="58"/>
      <c r="P320" s="57"/>
      <c r="Q320" s="56"/>
    </row>
    <row r="321" spans="1:42" ht="21.75" hidden="1" customHeight="1" x14ac:dyDescent="0.25">
      <c r="A321" s="64"/>
      <c r="B321" s="26"/>
      <c r="C321" s="60"/>
      <c r="D321" s="26"/>
      <c r="E321" s="47"/>
      <c r="F321" s="46"/>
      <c r="G321" s="56"/>
      <c r="H321" s="56"/>
      <c r="I321" s="60"/>
      <c r="J321" s="45"/>
      <c r="K321" s="56"/>
      <c r="L321" s="56"/>
      <c r="M321" s="60"/>
      <c r="N321" s="59"/>
      <c r="O321" s="58"/>
      <c r="P321" s="57"/>
      <c r="Q321" s="56"/>
    </row>
    <row r="322" spans="1:42" ht="21.75" hidden="1" customHeight="1" x14ac:dyDescent="0.25">
      <c r="A322" s="64"/>
      <c r="B322" s="26"/>
      <c r="C322" s="60"/>
      <c r="D322" s="26"/>
      <c r="E322" s="47"/>
      <c r="F322" s="46"/>
      <c r="G322" s="56"/>
      <c r="H322" s="56"/>
      <c r="I322" s="60"/>
      <c r="J322" s="45"/>
      <c r="K322" s="60"/>
      <c r="L322" s="60"/>
      <c r="M322" s="60"/>
      <c r="N322" s="59"/>
      <c r="O322" s="58"/>
      <c r="P322" s="57"/>
      <c r="Q322" s="56"/>
    </row>
    <row r="323" spans="1:42" ht="21.75" hidden="1" customHeight="1" x14ac:dyDescent="0.25">
      <c r="A323" s="26"/>
      <c r="B323" s="26"/>
      <c r="C323" s="26"/>
      <c r="D323" s="26"/>
      <c r="E323" s="47"/>
      <c r="F323" s="77">
        <v>0</v>
      </c>
      <c r="G323" s="79">
        <v>0</v>
      </c>
      <c r="H323" s="79">
        <f>F323</f>
        <v>0</v>
      </c>
      <c r="I323" s="78">
        <v>0</v>
      </c>
      <c r="J323" s="77">
        <f>F323</f>
        <v>0</v>
      </c>
      <c r="K323" s="75">
        <v>0</v>
      </c>
      <c r="L323" s="49">
        <f>F323</f>
        <v>0</v>
      </c>
      <c r="M323" s="75">
        <v>0</v>
      </c>
      <c r="N323" s="76">
        <v>0</v>
      </c>
      <c r="O323" s="75">
        <v>0</v>
      </c>
      <c r="P323" s="75">
        <v>0</v>
      </c>
      <c r="Q323" s="75">
        <v>0</v>
      </c>
      <c r="AO323" s="1" t="s">
        <v>25</v>
      </c>
      <c r="AP323" s="1" t="s">
        <v>24</v>
      </c>
    </row>
    <row r="324" spans="1:42" ht="21.75" hidden="1" customHeight="1" x14ac:dyDescent="0.25">
      <c r="A324" s="217" t="s">
        <v>23</v>
      </c>
      <c r="B324" s="218"/>
      <c r="C324" s="55">
        <v>0</v>
      </c>
      <c r="D324" s="54"/>
      <c r="E324" s="47"/>
      <c r="F324" s="46">
        <f t="shared" ref="F324:Q324" si="52">F323</f>
        <v>0</v>
      </c>
      <c r="G324" s="46">
        <f t="shared" si="52"/>
        <v>0</v>
      </c>
      <c r="H324" s="46">
        <f t="shared" si="52"/>
        <v>0</v>
      </c>
      <c r="I324" s="46">
        <f t="shared" si="52"/>
        <v>0</v>
      </c>
      <c r="J324" s="46">
        <f t="shared" si="52"/>
        <v>0</v>
      </c>
      <c r="K324" s="46">
        <f t="shared" si="52"/>
        <v>0</v>
      </c>
      <c r="L324" s="46">
        <f t="shared" si="52"/>
        <v>0</v>
      </c>
      <c r="M324" s="46">
        <f t="shared" si="52"/>
        <v>0</v>
      </c>
      <c r="N324" s="46">
        <f t="shared" si="52"/>
        <v>0</v>
      </c>
      <c r="O324" s="46">
        <f t="shared" si="52"/>
        <v>0</v>
      </c>
      <c r="P324" s="46">
        <f t="shared" si="52"/>
        <v>0</v>
      </c>
      <c r="Q324" s="46">
        <f t="shared" si="52"/>
        <v>0</v>
      </c>
      <c r="R324" s="46">
        <f t="shared" ref="R324:AN324" si="53">R322+R321+R320+R319+R318+R317+R316</f>
        <v>0</v>
      </c>
      <c r="S324" s="46">
        <f t="shared" si="53"/>
        <v>0</v>
      </c>
      <c r="T324" s="46">
        <f t="shared" si="53"/>
        <v>0</v>
      </c>
      <c r="U324" s="46">
        <f t="shared" si="53"/>
        <v>0</v>
      </c>
      <c r="V324" s="46">
        <f t="shared" si="53"/>
        <v>0</v>
      </c>
      <c r="W324" s="46">
        <f t="shared" si="53"/>
        <v>0</v>
      </c>
      <c r="X324" s="46">
        <f t="shared" si="53"/>
        <v>0</v>
      </c>
      <c r="Y324" s="46">
        <f t="shared" si="53"/>
        <v>0</v>
      </c>
      <c r="Z324" s="46">
        <f t="shared" si="53"/>
        <v>0</v>
      </c>
      <c r="AA324" s="46">
        <f t="shared" si="53"/>
        <v>0</v>
      </c>
      <c r="AB324" s="46">
        <f t="shared" si="53"/>
        <v>0</v>
      </c>
      <c r="AC324" s="46">
        <f t="shared" si="53"/>
        <v>0</v>
      </c>
      <c r="AD324" s="46">
        <f t="shared" si="53"/>
        <v>0</v>
      </c>
      <c r="AE324" s="46">
        <f t="shared" si="53"/>
        <v>0</v>
      </c>
      <c r="AF324" s="46">
        <f t="shared" si="53"/>
        <v>0</v>
      </c>
      <c r="AG324" s="46">
        <f t="shared" si="53"/>
        <v>0</v>
      </c>
      <c r="AH324" s="46">
        <f t="shared" si="53"/>
        <v>0</v>
      </c>
      <c r="AI324" s="46">
        <f t="shared" si="53"/>
        <v>0</v>
      </c>
      <c r="AJ324" s="46">
        <f t="shared" si="53"/>
        <v>0</v>
      </c>
      <c r="AK324" s="46">
        <f t="shared" si="53"/>
        <v>0</v>
      </c>
      <c r="AL324" s="46">
        <f t="shared" si="53"/>
        <v>0</v>
      </c>
      <c r="AM324" s="46">
        <f t="shared" si="53"/>
        <v>0</v>
      </c>
      <c r="AN324" s="46">
        <f t="shared" si="53"/>
        <v>0</v>
      </c>
    </row>
    <row r="325" spans="1:42" ht="21.75" hidden="1" customHeight="1" x14ac:dyDescent="0.25">
      <c r="A325" s="33" t="s">
        <v>11</v>
      </c>
      <c r="B325" s="70"/>
      <c r="C325" s="62"/>
      <c r="D325" s="51"/>
      <c r="E325" s="47"/>
      <c r="F325" s="74"/>
      <c r="G325" s="47"/>
      <c r="H325" s="68"/>
      <c r="I325" s="66"/>
      <c r="J325" s="44"/>
      <c r="K325" s="73"/>
      <c r="L325" s="56"/>
      <c r="M325" s="66"/>
      <c r="N325" s="72"/>
      <c r="O325" s="67"/>
      <c r="P325" s="71"/>
      <c r="Q325" s="66"/>
    </row>
    <row r="326" spans="1:42" ht="21.75" hidden="1" customHeight="1" x14ac:dyDescent="0.25">
      <c r="A326" s="26"/>
      <c r="B326" s="70"/>
      <c r="C326" s="62"/>
      <c r="D326" s="51"/>
      <c r="E326" s="47"/>
      <c r="F326" s="23"/>
      <c r="G326" s="69"/>
      <c r="H326" s="68"/>
      <c r="I326" s="66"/>
      <c r="J326" s="23"/>
      <c r="K326" s="66"/>
      <c r="L326" s="60"/>
      <c r="M326" s="66"/>
      <c r="N326" s="23"/>
      <c r="O326" s="67"/>
      <c r="P326" s="67"/>
      <c r="Q326" s="66"/>
    </row>
    <row r="327" spans="1:42" ht="21.75" hidden="1" customHeight="1" x14ac:dyDescent="0.25">
      <c r="A327" s="64"/>
      <c r="B327" s="63"/>
      <c r="C327" s="62"/>
      <c r="D327" s="61"/>
      <c r="E327" s="47"/>
      <c r="F327" s="46"/>
      <c r="G327" s="56"/>
      <c r="H327" s="56"/>
      <c r="I327" s="60"/>
      <c r="J327" s="45"/>
      <c r="K327" s="60"/>
      <c r="L327" s="60"/>
      <c r="M327" s="60"/>
      <c r="N327" s="65"/>
      <c r="O327" s="58"/>
      <c r="P327" s="57"/>
      <c r="Q327" s="56"/>
    </row>
    <row r="328" spans="1:42" ht="21.75" hidden="1" customHeight="1" x14ac:dyDescent="0.25">
      <c r="A328" s="64"/>
      <c r="B328" s="63"/>
      <c r="C328" s="62"/>
      <c r="D328" s="61"/>
      <c r="E328" s="47"/>
      <c r="F328" s="46"/>
      <c r="G328" s="56"/>
      <c r="H328" s="56"/>
      <c r="I328" s="60"/>
      <c r="J328" s="45"/>
      <c r="K328" s="60"/>
      <c r="L328" s="60"/>
      <c r="M328" s="60"/>
      <c r="N328" s="59"/>
      <c r="O328" s="58"/>
      <c r="P328" s="57"/>
      <c r="Q328" s="56"/>
    </row>
    <row r="329" spans="1:42" ht="21.75" hidden="1" customHeight="1" x14ac:dyDescent="0.25">
      <c r="A329" s="64"/>
      <c r="B329" s="63"/>
      <c r="C329" s="62"/>
      <c r="D329" s="61"/>
      <c r="E329" s="47"/>
      <c r="F329" s="46"/>
      <c r="G329" s="56"/>
      <c r="H329" s="56"/>
      <c r="I329" s="60"/>
      <c r="J329" s="45"/>
      <c r="K329" s="60"/>
      <c r="L329" s="60"/>
      <c r="M329" s="60"/>
      <c r="N329" s="59"/>
      <c r="O329" s="58"/>
      <c r="P329" s="57"/>
      <c r="Q329" s="56"/>
    </row>
    <row r="330" spans="1:42" ht="21.75" hidden="1" customHeight="1" x14ac:dyDescent="0.25">
      <c r="A330" s="217" t="s">
        <v>22</v>
      </c>
      <c r="B330" s="218"/>
      <c r="C330" s="55">
        <v>0</v>
      </c>
      <c r="D330" s="54"/>
      <c r="E330" s="47"/>
      <c r="F330" s="46">
        <f t="shared" ref="F330:AN330" si="54">F329+F328+F327+F326</f>
        <v>0</v>
      </c>
      <c r="G330" s="46">
        <f t="shared" si="54"/>
        <v>0</v>
      </c>
      <c r="H330" s="46">
        <f t="shared" si="54"/>
        <v>0</v>
      </c>
      <c r="I330" s="46">
        <f t="shared" si="54"/>
        <v>0</v>
      </c>
      <c r="J330" s="46">
        <f t="shared" si="54"/>
        <v>0</v>
      </c>
      <c r="K330" s="46">
        <f t="shared" si="54"/>
        <v>0</v>
      </c>
      <c r="L330" s="46">
        <f t="shared" si="54"/>
        <v>0</v>
      </c>
      <c r="M330" s="46">
        <f t="shared" si="54"/>
        <v>0</v>
      </c>
      <c r="N330" s="46">
        <f t="shared" si="54"/>
        <v>0</v>
      </c>
      <c r="O330" s="46">
        <f t="shared" si="54"/>
        <v>0</v>
      </c>
      <c r="P330" s="46">
        <f t="shared" si="54"/>
        <v>0</v>
      </c>
      <c r="Q330" s="46">
        <f t="shared" si="54"/>
        <v>0</v>
      </c>
      <c r="R330" s="46">
        <f t="shared" si="54"/>
        <v>0</v>
      </c>
      <c r="S330" s="46">
        <f t="shared" si="54"/>
        <v>0</v>
      </c>
      <c r="T330" s="46">
        <f t="shared" si="54"/>
        <v>0</v>
      </c>
      <c r="U330" s="46">
        <f t="shared" si="54"/>
        <v>0</v>
      </c>
      <c r="V330" s="46">
        <f t="shared" si="54"/>
        <v>0</v>
      </c>
      <c r="W330" s="46">
        <f t="shared" si="54"/>
        <v>0</v>
      </c>
      <c r="X330" s="46">
        <f t="shared" si="54"/>
        <v>0</v>
      </c>
      <c r="Y330" s="46">
        <f t="shared" si="54"/>
        <v>0</v>
      </c>
      <c r="Z330" s="46">
        <f t="shared" si="54"/>
        <v>0</v>
      </c>
      <c r="AA330" s="46">
        <f t="shared" si="54"/>
        <v>0</v>
      </c>
      <c r="AB330" s="46">
        <f t="shared" si="54"/>
        <v>0</v>
      </c>
      <c r="AC330" s="46">
        <f t="shared" si="54"/>
        <v>0</v>
      </c>
      <c r="AD330" s="46">
        <f t="shared" si="54"/>
        <v>0</v>
      </c>
      <c r="AE330" s="46">
        <f t="shared" si="54"/>
        <v>0</v>
      </c>
      <c r="AF330" s="46">
        <f t="shared" si="54"/>
        <v>0</v>
      </c>
      <c r="AG330" s="46">
        <f t="shared" si="54"/>
        <v>0</v>
      </c>
      <c r="AH330" s="46">
        <f t="shared" si="54"/>
        <v>0</v>
      </c>
      <c r="AI330" s="46">
        <f t="shared" si="54"/>
        <v>0</v>
      </c>
      <c r="AJ330" s="46">
        <f t="shared" si="54"/>
        <v>0</v>
      </c>
      <c r="AK330" s="46">
        <f t="shared" si="54"/>
        <v>0</v>
      </c>
      <c r="AL330" s="46">
        <f t="shared" si="54"/>
        <v>0</v>
      </c>
      <c r="AM330" s="46">
        <f t="shared" si="54"/>
        <v>0</v>
      </c>
      <c r="AN330" s="46">
        <f t="shared" si="54"/>
        <v>0</v>
      </c>
    </row>
    <row r="331" spans="1:42" ht="21.75" hidden="1" customHeight="1" x14ac:dyDescent="0.25">
      <c r="A331" s="33" t="s">
        <v>2</v>
      </c>
      <c r="B331" s="53"/>
      <c r="C331" s="43"/>
      <c r="D331" s="48"/>
      <c r="E331" s="47"/>
      <c r="F331" s="46"/>
      <c r="G331" s="46"/>
      <c r="H331" s="46"/>
      <c r="I331" s="46"/>
      <c r="J331" s="46"/>
      <c r="K331" s="46"/>
      <c r="L331" s="46"/>
      <c r="M331" s="46"/>
      <c r="N331" s="46"/>
      <c r="O331" s="46"/>
      <c r="P331" s="46"/>
      <c r="Q331" s="46"/>
      <c r="R331" s="46"/>
      <c r="S331" s="46"/>
      <c r="T331" s="46"/>
      <c r="U331" s="46"/>
      <c r="V331" s="46"/>
      <c r="W331" s="46"/>
      <c r="X331" s="46"/>
      <c r="Y331" s="46"/>
      <c r="Z331" s="46"/>
      <c r="AA331" s="46"/>
      <c r="AB331" s="46"/>
      <c r="AC331" s="46"/>
      <c r="AD331" s="46"/>
      <c r="AE331" s="46"/>
      <c r="AF331" s="46"/>
      <c r="AG331" s="46"/>
      <c r="AH331" s="46"/>
      <c r="AI331" s="46"/>
      <c r="AJ331" s="46"/>
      <c r="AK331" s="46"/>
      <c r="AL331" s="46"/>
      <c r="AM331" s="46"/>
      <c r="AN331" s="46"/>
    </row>
    <row r="332" spans="1:42" ht="51.75" hidden="1" customHeight="1" x14ac:dyDescent="0.25">
      <c r="A332" s="52" t="s">
        <v>21</v>
      </c>
      <c r="B332" s="26" t="s">
        <v>20</v>
      </c>
      <c r="C332" s="26">
        <v>0</v>
      </c>
      <c r="D332" s="51" t="s">
        <v>19</v>
      </c>
      <c r="E332" s="50" t="s">
        <v>18</v>
      </c>
      <c r="F332" s="49">
        <v>69.108000000000004</v>
      </c>
      <c r="G332" s="49">
        <v>0</v>
      </c>
      <c r="H332" s="49">
        <v>69.108000000000004</v>
      </c>
      <c r="I332" s="49">
        <v>0</v>
      </c>
      <c r="J332" s="49">
        <v>69.108000000000004</v>
      </c>
      <c r="K332" s="49">
        <v>0</v>
      </c>
      <c r="L332" s="49">
        <v>69.108000000000004</v>
      </c>
      <c r="M332" s="49">
        <v>0</v>
      </c>
      <c r="N332" s="49">
        <v>0</v>
      </c>
      <c r="O332" s="49">
        <v>0</v>
      </c>
      <c r="P332" s="49">
        <v>0</v>
      </c>
      <c r="Q332" s="49">
        <v>0</v>
      </c>
      <c r="R332" s="46"/>
      <c r="S332" s="46"/>
      <c r="T332" s="46"/>
      <c r="U332" s="46"/>
      <c r="V332" s="46"/>
      <c r="W332" s="46"/>
      <c r="X332" s="46"/>
      <c r="Y332" s="46"/>
      <c r="Z332" s="46"/>
      <c r="AA332" s="46"/>
      <c r="AB332" s="46"/>
      <c r="AC332" s="46"/>
      <c r="AD332" s="46"/>
      <c r="AE332" s="46"/>
      <c r="AF332" s="46"/>
      <c r="AG332" s="46"/>
      <c r="AH332" s="46"/>
      <c r="AI332" s="46"/>
      <c r="AJ332" s="46"/>
      <c r="AK332" s="46"/>
      <c r="AL332" s="46"/>
      <c r="AM332" s="46"/>
      <c r="AN332" s="46"/>
      <c r="AO332" s="1" t="s">
        <v>17</v>
      </c>
    </row>
    <row r="333" spans="1:42" ht="21.75" hidden="1" customHeight="1" x14ac:dyDescent="0.25">
      <c r="A333" s="217" t="s">
        <v>16</v>
      </c>
      <c r="B333" s="218"/>
      <c r="C333" s="43">
        <v>0</v>
      </c>
      <c r="D333" s="48"/>
      <c r="E333" s="47"/>
      <c r="F333" s="46">
        <f t="shared" ref="F333:AN333" si="55">F332</f>
        <v>69.108000000000004</v>
      </c>
      <c r="G333" s="46">
        <f t="shared" si="55"/>
        <v>0</v>
      </c>
      <c r="H333" s="46">
        <f t="shared" si="55"/>
        <v>69.108000000000004</v>
      </c>
      <c r="I333" s="46">
        <f t="shared" si="55"/>
        <v>0</v>
      </c>
      <c r="J333" s="46">
        <f t="shared" si="55"/>
        <v>69.108000000000004</v>
      </c>
      <c r="K333" s="46">
        <f t="shared" si="55"/>
        <v>0</v>
      </c>
      <c r="L333" s="46">
        <f t="shared" si="55"/>
        <v>69.108000000000004</v>
      </c>
      <c r="M333" s="46">
        <f t="shared" si="55"/>
        <v>0</v>
      </c>
      <c r="N333" s="46">
        <f t="shared" si="55"/>
        <v>0</v>
      </c>
      <c r="O333" s="46">
        <f t="shared" si="55"/>
        <v>0</v>
      </c>
      <c r="P333" s="46">
        <f t="shared" si="55"/>
        <v>0</v>
      </c>
      <c r="Q333" s="46">
        <f t="shared" si="55"/>
        <v>0</v>
      </c>
      <c r="R333" s="46">
        <f t="shared" si="55"/>
        <v>0</v>
      </c>
      <c r="S333" s="46">
        <f t="shared" si="55"/>
        <v>0</v>
      </c>
      <c r="T333" s="46">
        <f t="shared" si="55"/>
        <v>0</v>
      </c>
      <c r="U333" s="46">
        <f t="shared" si="55"/>
        <v>0</v>
      </c>
      <c r="V333" s="46">
        <f t="shared" si="55"/>
        <v>0</v>
      </c>
      <c r="W333" s="46">
        <f t="shared" si="55"/>
        <v>0</v>
      </c>
      <c r="X333" s="46">
        <f t="shared" si="55"/>
        <v>0</v>
      </c>
      <c r="Y333" s="46">
        <f t="shared" si="55"/>
        <v>0</v>
      </c>
      <c r="Z333" s="46">
        <f t="shared" si="55"/>
        <v>0</v>
      </c>
      <c r="AA333" s="46">
        <f t="shared" si="55"/>
        <v>0</v>
      </c>
      <c r="AB333" s="46">
        <f t="shared" si="55"/>
        <v>0</v>
      </c>
      <c r="AC333" s="46">
        <f t="shared" si="55"/>
        <v>0</v>
      </c>
      <c r="AD333" s="46">
        <f t="shared" si="55"/>
        <v>0</v>
      </c>
      <c r="AE333" s="46">
        <f t="shared" si="55"/>
        <v>0</v>
      </c>
      <c r="AF333" s="46">
        <f t="shared" si="55"/>
        <v>0</v>
      </c>
      <c r="AG333" s="46">
        <f t="shared" si="55"/>
        <v>0</v>
      </c>
      <c r="AH333" s="46">
        <f t="shared" si="55"/>
        <v>0</v>
      </c>
      <c r="AI333" s="46">
        <f t="shared" si="55"/>
        <v>0</v>
      </c>
      <c r="AJ333" s="46">
        <f t="shared" si="55"/>
        <v>0</v>
      </c>
      <c r="AK333" s="46">
        <f t="shared" si="55"/>
        <v>0</v>
      </c>
      <c r="AL333" s="46">
        <f t="shared" si="55"/>
        <v>0</v>
      </c>
      <c r="AM333" s="46">
        <f t="shared" si="55"/>
        <v>0</v>
      </c>
      <c r="AN333" s="46">
        <f t="shared" si="55"/>
        <v>0</v>
      </c>
    </row>
    <row r="334" spans="1:42" ht="21.75" hidden="1" customHeight="1" x14ac:dyDescent="0.25">
      <c r="A334" s="26"/>
      <c r="B334" s="43" t="s">
        <v>15</v>
      </c>
      <c r="C334" s="44">
        <f>C322+C321+C317</f>
        <v>0</v>
      </c>
      <c r="D334" s="26"/>
      <c r="E334" s="26"/>
      <c r="F334" s="45">
        <f t="shared" ref="F334:AN334" si="56">F330+F324+F314+F333</f>
        <v>129.74100000000001</v>
      </c>
      <c r="G334" s="45">
        <f t="shared" si="56"/>
        <v>0</v>
      </c>
      <c r="H334" s="45">
        <f t="shared" si="56"/>
        <v>129.74100000000001</v>
      </c>
      <c r="I334" s="45">
        <f t="shared" si="56"/>
        <v>0</v>
      </c>
      <c r="J334" s="45">
        <f t="shared" si="56"/>
        <v>129.74100000000001</v>
      </c>
      <c r="K334" s="45">
        <f t="shared" si="56"/>
        <v>0</v>
      </c>
      <c r="L334" s="45">
        <f t="shared" si="56"/>
        <v>129.74100000000001</v>
      </c>
      <c r="M334" s="45">
        <f t="shared" si="56"/>
        <v>0</v>
      </c>
      <c r="N334" s="45">
        <f t="shared" si="56"/>
        <v>0</v>
      </c>
      <c r="O334" s="45">
        <f t="shared" si="56"/>
        <v>0</v>
      </c>
      <c r="P334" s="45">
        <f t="shared" si="56"/>
        <v>0</v>
      </c>
      <c r="Q334" s="45">
        <f t="shared" si="56"/>
        <v>0</v>
      </c>
      <c r="R334" s="45">
        <f t="shared" si="56"/>
        <v>0</v>
      </c>
      <c r="S334" s="45">
        <f t="shared" si="56"/>
        <v>0</v>
      </c>
      <c r="T334" s="45">
        <f t="shared" si="56"/>
        <v>0</v>
      </c>
      <c r="U334" s="45">
        <f t="shared" si="56"/>
        <v>0</v>
      </c>
      <c r="V334" s="45">
        <f t="shared" si="56"/>
        <v>0</v>
      </c>
      <c r="W334" s="45">
        <f t="shared" si="56"/>
        <v>0</v>
      </c>
      <c r="X334" s="45">
        <f t="shared" si="56"/>
        <v>0</v>
      </c>
      <c r="Y334" s="45">
        <f t="shared" si="56"/>
        <v>0</v>
      </c>
      <c r="Z334" s="45">
        <f t="shared" si="56"/>
        <v>0</v>
      </c>
      <c r="AA334" s="45">
        <f t="shared" si="56"/>
        <v>0</v>
      </c>
      <c r="AB334" s="45">
        <f t="shared" si="56"/>
        <v>0</v>
      </c>
      <c r="AC334" s="45">
        <f t="shared" si="56"/>
        <v>0</v>
      </c>
      <c r="AD334" s="45">
        <f t="shared" si="56"/>
        <v>0</v>
      </c>
      <c r="AE334" s="45">
        <f t="shared" si="56"/>
        <v>0</v>
      </c>
      <c r="AF334" s="45">
        <f t="shared" si="56"/>
        <v>0</v>
      </c>
      <c r="AG334" s="45">
        <f t="shared" si="56"/>
        <v>0</v>
      </c>
      <c r="AH334" s="45">
        <f t="shared" si="56"/>
        <v>0</v>
      </c>
      <c r="AI334" s="45">
        <f t="shared" si="56"/>
        <v>0</v>
      </c>
      <c r="AJ334" s="45">
        <f t="shared" si="56"/>
        <v>0</v>
      </c>
      <c r="AK334" s="45">
        <f t="shared" si="56"/>
        <v>0</v>
      </c>
      <c r="AL334" s="45">
        <f t="shared" si="56"/>
        <v>0</v>
      </c>
      <c r="AM334" s="45">
        <f t="shared" si="56"/>
        <v>0</v>
      </c>
      <c r="AN334" s="45">
        <f t="shared" si="56"/>
        <v>0</v>
      </c>
    </row>
    <row r="335" spans="1:42" ht="21.75" customHeight="1" x14ac:dyDescent="0.25">
      <c r="A335" s="43"/>
      <c r="B335" s="43" t="s">
        <v>14</v>
      </c>
      <c r="C335" s="44">
        <f>C97</f>
        <v>0</v>
      </c>
      <c r="D335" s="43"/>
      <c r="E335" s="43"/>
      <c r="F335" s="42">
        <f t="shared" ref="F335:Q335" si="57">F97</f>
        <v>3126.2384400000001</v>
      </c>
      <c r="G335" s="42">
        <f t="shared" si="57"/>
        <v>2923.6924899999999</v>
      </c>
      <c r="H335" s="42">
        <f t="shared" si="57"/>
        <v>202.54595</v>
      </c>
      <c r="I335" s="42">
        <f t="shared" si="57"/>
        <v>0</v>
      </c>
      <c r="J335" s="42">
        <f t="shared" si="57"/>
        <v>3126.2384400000001</v>
      </c>
      <c r="K335" s="42">
        <f t="shared" si="57"/>
        <v>2923.6924899999999</v>
      </c>
      <c r="L335" s="42">
        <f t="shared" si="57"/>
        <v>202.54595</v>
      </c>
      <c r="M335" s="42">
        <f t="shared" si="57"/>
        <v>0</v>
      </c>
      <c r="N335" s="42">
        <f t="shared" si="57"/>
        <v>0</v>
      </c>
      <c r="O335" s="42">
        <f t="shared" si="57"/>
        <v>0</v>
      </c>
      <c r="P335" s="42">
        <f t="shared" si="57"/>
        <v>0</v>
      </c>
      <c r="Q335" s="42">
        <f t="shared" si="57"/>
        <v>0</v>
      </c>
      <c r="R335" s="42" t="e">
        <f t="shared" ref="R335:AN335" si="58">R334+R293+R255+R165+R97</f>
        <v>#REF!</v>
      </c>
      <c r="S335" s="42" t="e">
        <f t="shared" si="58"/>
        <v>#REF!</v>
      </c>
      <c r="T335" s="42" t="e">
        <f t="shared" si="58"/>
        <v>#REF!</v>
      </c>
      <c r="U335" s="42" t="e">
        <f t="shared" si="58"/>
        <v>#REF!</v>
      </c>
      <c r="V335" s="42" t="e">
        <f t="shared" si="58"/>
        <v>#REF!</v>
      </c>
      <c r="W335" s="42" t="e">
        <f t="shared" si="58"/>
        <v>#REF!</v>
      </c>
      <c r="X335" s="42" t="e">
        <f t="shared" si="58"/>
        <v>#REF!</v>
      </c>
      <c r="Y335" s="42" t="e">
        <f t="shared" si="58"/>
        <v>#REF!</v>
      </c>
      <c r="Z335" s="42" t="e">
        <f t="shared" si="58"/>
        <v>#REF!</v>
      </c>
      <c r="AA335" s="42" t="e">
        <f t="shared" si="58"/>
        <v>#REF!</v>
      </c>
      <c r="AB335" s="42" t="e">
        <f t="shared" si="58"/>
        <v>#REF!</v>
      </c>
      <c r="AC335" s="42" t="e">
        <f t="shared" si="58"/>
        <v>#REF!</v>
      </c>
      <c r="AD335" s="42" t="e">
        <f t="shared" si="58"/>
        <v>#REF!</v>
      </c>
      <c r="AE335" s="42" t="e">
        <f t="shared" si="58"/>
        <v>#REF!</v>
      </c>
      <c r="AF335" s="42" t="e">
        <f t="shared" si="58"/>
        <v>#REF!</v>
      </c>
      <c r="AG335" s="42" t="e">
        <f t="shared" si="58"/>
        <v>#REF!</v>
      </c>
      <c r="AH335" s="42" t="e">
        <f t="shared" si="58"/>
        <v>#REF!</v>
      </c>
      <c r="AI335" s="42" t="e">
        <f t="shared" si="58"/>
        <v>#REF!</v>
      </c>
      <c r="AJ335" s="42" t="e">
        <f t="shared" si="58"/>
        <v>#REF!</v>
      </c>
      <c r="AK335" s="42" t="e">
        <f t="shared" si="58"/>
        <v>#REF!</v>
      </c>
      <c r="AL335" s="42" t="e">
        <f t="shared" si="58"/>
        <v>#REF!</v>
      </c>
      <c r="AM335" s="42" t="e">
        <f t="shared" si="58"/>
        <v>#REF!</v>
      </c>
      <c r="AN335" s="42" t="e">
        <f t="shared" si="58"/>
        <v>#REF!</v>
      </c>
    </row>
    <row r="336" spans="1:42" ht="21.75" customHeight="1" x14ac:dyDescent="0.25">
      <c r="A336" s="41"/>
      <c r="B336" s="39" t="s">
        <v>13</v>
      </c>
      <c r="C336" s="39"/>
      <c r="D336" s="40"/>
      <c r="E336" s="39"/>
      <c r="F336" s="38"/>
      <c r="G336" s="35">
        <f>G335+H335+I335</f>
        <v>3126.2384400000001</v>
      </c>
      <c r="H336" s="35"/>
      <c r="I336" s="35"/>
      <c r="J336" s="36"/>
      <c r="K336" s="35"/>
      <c r="L336" s="37">
        <f>J335-F335</f>
        <v>0</v>
      </c>
      <c r="M336" s="35"/>
      <c r="N336" s="36"/>
      <c r="O336" s="35"/>
      <c r="P336" s="35"/>
      <c r="Q336" s="34"/>
    </row>
    <row r="337" spans="1:40" ht="21.75" hidden="1" customHeight="1" x14ac:dyDescent="0.25">
      <c r="A337" s="33" t="s">
        <v>12</v>
      </c>
      <c r="B337" s="28"/>
      <c r="C337" s="23"/>
      <c r="D337" s="26" t="s">
        <v>0</v>
      </c>
      <c r="E337" s="25" t="s">
        <v>0</v>
      </c>
      <c r="F337" s="24">
        <f>G337+H337+I337</f>
        <v>548.79993999999999</v>
      </c>
      <c r="G337" s="24">
        <f t="shared" ref="G337:AN337" si="59">G19+G185</f>
        <v>0</v>
      </c>
      <c r="H337" s="24">
        <f t="shared" si="59"/>
        <v>497.72493999999995</v>
      </c>
      <c r="I337" s="24">
        <f t="shared" si="59"/>
        <v>51.074999999999996</v>
      </c>
      <c r="J337" s="24">
        <f t="shared" si="59"/>
        <v>548.79993999999999</v>
      </c>
      <c r="K337" s="24">
        <f t="shared" si="59"/>
        <v>0</v>
      </c>
      <c r="L337" s="24">
        <f t="shared" si="59"/>
        <v>497.72493999999995</v>
      </c>
      <c r="M337" s="24">
        <f t="shared" si="59"/>
        <v>51.074999999999996</v>
      </c>
      <c r="N337" s="24">
        <f t="shared" si="59"/>
        <v>0</v>
      </c>
      <c r="O337" s="24">
        <f t="shared" si="59"/>
        <v>0</v>
      </c>
      <c r="P337" s="24">
        <f t="shared" si="59"/>
        <v>0</v>
      </c>
      <c r="Q337" s="24">
        <f t="shared" si="59"/>
        <v>0</v>
      </c>
      <c r="R337" s="24">
        <f t="shared" si="59"/>
        <v>0</v>
      </c>
      <c r="S337" s="24">
        <f t="shared" si="59"/>
        <v>0</v>
      </c>
      <c r="T337" s="24">
        <f t="shared" si="59"/>
        <v>0</v>
      </c>
      <c r="U337" s="24">
        <f t="shared" si="59"/>
        <v>0</v>
      </c>
      <c r="V337" s="24">
        <f t="shared" si="59"/>
        <v>0</v>
      </c>
      <c r="W337" s="24">
        <f t="shared" si="59"/>
        <v>0</v>
      </c>
      <c r="X337" s="24">
        <f t="shared" si="59"/>
        <v>0</v>
      </c>
      <c r="Y337" s="24">
        <f t="shared" si="59"/>
        <v>0</v>
      </c>
      <c r="Z337" s="24">
        <f t="shared" si="59"/>
        <v>0</v>
      </c>
      <c r="AA337" s="24">
        <f t="shared" si="59"/>
        <v>0</v>
      </c>
      <c r="AB337" s="24">
        <f t="shared" si="59"/>
        <v>0</v>
      </c>
      <c r="AC337" s="24">
        <f t="shared" si="59"/>
        <v>0</v>
      </c>
      <c r="AD337" s="24">
        <f t="shared" si="59"/>
        <v>0</v>
      </c>
      <c r="AE337" s="24">
        <f t="shared" si="59"/>
        <v>0</v>
      </c>
      <c r="AF337" s="24">
        <f t="shared" si="59"/>
        <v>0</v>
      </c>
      <c r="AG337" s="24">
        <f t="shared" si="59"/>
        <v>0</v>
      </c>
      <c r="AH337" s="24">
        <f t="shared" si="59"/>
        <v>0</v>
      </c>
      <c r="AI337" s="24">
        <f t="shared" si="59"/>
        <v>0</v>
      </c>
      <c r="AJ337" s="24">
        <f t="shared" si="59"/>
        <v>0</v>
      </c>
      <c r="AK337" s="24">
        <f t="shared" si="59"/>
        <v>0</v>
      </c>
      <c r="AL337" s="24">
        <f t="shared" si="59"/>
        <v>0</v>
      </c>
      <c r="AM337" s="24">
        <f t="shared" si="59"/>
        <v>0</v>
      </c>
      <c r="AN337" s="24">
        <f t="shared" si="59"/>
        <v>0</v>
      </c>
    </row>
    <row r="338" spans="1:40" ht="21.75" hidden="1" customHeight="1" x14ac:dyDescent="0.25">
      <c r="A338" s="33" t="s">
        <v>11</v>
      </c>
      <c r="B338" s="28"/>
      <c r="C338" s="23"/>
      <c r="D338" s="26" t="s">
        <v>0</v>
      </c>
      <c r="E338" s="25" t="s">
        <v>0</v>
      </c>
      <c r="F338" s="24">
        <f>G338+H338+I338</f>
        <v>3496.3322899999998</v>
      </c>
      <c r="G338" s="24">
        <f t="shared" ref="G338:Q338" si="60">G330+G263+G230+G91</f>
        <v>1794.0244</v>
      </c>
      <c r="H338" s="24">
        <f t="shared" si="60"/>
        <v>1660.99829</v>
      </c>
      <c r="I338" s="24">
        <f t="shared" si="60"/>
        <v>41.309599999999996</v>
      </c>
      <c r="J338" s="24">
        <f t="shared" si="60"/>
        <v>3495.7922899999994</v>
      </c>
      <c r="K338" s="24">
        <f t="shared" si="60"/>
        <v>1794.0244</v>
      </c>
      <c r="L338" s="24">
        <f t="shared" si="60"/>
        <v>1660.99829</v>
      </c>
      <c r="M338" s="24">
        <f t="shared" si="60"/>
        <v>41.309599999999996</v>
      </c>
      <c r="N338" s="24">
        <f t="shared" si="60"/>
        <v>0</v>
      </c>
      <c r="O338" s="24">
        <f t="shared" si="60"/>
        <v>0</v>
      </c>
      <c r="P338" s="24">
        <f t="shared" si="60"/>
        <v>0</v>
      </c>
      <c r="Q338" s="24">
        <f t="shared" si="60"/>
        <v>0</v>
      </c>
      <c r="R338" s="24" t="e">
        <f t="shared" ref="R338:AN338" si="61">R91+R230+R263</f>
        <v>#REF!</v>
      </c>
      <c r="S338" s="24" t="e">
        <f t="shared" si="61"/>
        <v>#REF!</v>
      </c>
      <c r="T338" s="24" t="e">
        <f t="shared" si="61"/>
        <v>#REF!</v>
      </c>
      <c r="U338" s="24" t="e">
        <f t="shared" si="61"/>
        <v>#REF!</v>
      </c>
      <c r="V338" s="24" t="e">
        <f t="shared" si="61"/>
        <v>#REF!</v>
      </c>
      <c r="W338" s="24" t="e">
        <f t="shared" si="61"/>
        <v>#REF!</v>
      </c>
      <c r="X338" s="24" t="e">
        <f t="shared" si="61"/>
        <v>#REF!</v>
      </c>
      <c r="Y338" s="24" t="e">
        <f t="shared" si="61"/>
        <v>#REF!</v>
      </c>
      <c r="Z338" s="24" t="e">
        <f t="shared" si="61"/>
        <v>#REF!</v>
      </c>
      <c r="AA338" s="24" t="e">
        <f t="shared" si="61"/>
        <v>#REF!</v>
      </c>
      <c r="AB338" s="24" t="e">
        <f t="shared" si="61"/>
        <v>#REF!</v>
      </c>
      <c r="AC338" s="24" t="e">
        <f t="shared" si="61"/>
        <v>#REF!</v>
      </c>
      <c r="AD338" s="24" t="e">
        <f t="shared" si="61"/>
        <v>#REF!</v>
      </c>
      <c r="AE338" s="24" t="e">
        <f t="shared" si="61"/>
        <v>#REF!</v>
      </c>
      <c r="AF338" s="24" t="e">
        <f t="shared" si="61"/>
        <v>#REF!</v>
      </c>
      <c r="AG338" s="24" t="e">
        <f t="shared" si="61"/>
        <v>#REF!</v>
      </c>
      <c r="AH338" s="24" t="e">
        <f t="shared" si="61"/>
        <v>#REF!</v>
      </c>
      <c r="AI338" s="24" t="e">
        <f t="shared" si="61"/>
        <v>#REF!</v>
      </c>
      <c r="AJ338" s="24" t="e">
        <f t="shared" si="61"/>
        <v>#REF!</v>
      </c>
      <c r="AK338" s="24" t="e">
        <f t="shared" si="61"/>
        <v>#REF!</v>
      </c>
      <c r="AL338" s="24" t="e">
        <f t="shared" si="61"/>
        <v>#REF!</v>
      </c>
      <c r="AM338" s="24" t="e">
        <f t="shared" si="61"/>
        <v>#REF!</v>
      </c>
      <c r="AN338" s="24" t="e">
        <f t="shared" si="61"/>
        <v>#REF!</v>
      </c>
    </row>
    <row r="339" spans="1:40" ht="21.75" hidden="1" customHeight="1" x14ac:dyDescent="0.25">
      <c r="A339" s="33" t="s">
        <v>10</v>
      </c>
      <c r="B339" s="28"/>
      <c r="C339" s="23"/>
      <c r="D339" s="26" t="s">
        <v>0</v>
      </c>
      <c r="E339" s="25" t="s">
        <v>0</v>
      </c>
      <c r="F339" s="24">
        <f>G339+H339+I339</f>
        <v>1151.4982299999999</v>
      </c>
      <c r="G339" s="24">
        <f t="shared" ref="G339:AN339" si="62">G193+G76</f>
        <v>0</v>
      </c>
      <c r="H339" s="24">
        <f t="shared" si="62"/>
        <v>1151.4982299999999</v>
      </c>
      <c r="I339" s="24">
        <f t="shared" si="62"/>
        <v>0</v>
      </c>
      <c r="J339" s="24">
        <f t="shared" si="62"/>
        <v>1151.4982299999999</v>
      </c>
      <c r="K339" s="24">
        <f t="shared" si="62"/>
        <v>0</v>
      </c>
      <c r="L339" s="24">
        <f t="shared" si="62"/>
        <v>1151.4982299999999</v>
      </c>
      <c r="M339" s="24">
        <f t="shared" si="62"/>
        <v>0</v>
      </c>
      <c r="N339" s="24">
        <f t="shared" si="62"/>
        <v>0</v>
      </c>
      <c r="O339" s="24">
        <f t="shared" si="62"/>
        <v>0</v>
      </c>
      <c r="P339" s="24">
        <f t="shared" si="62"/>
        <v>0</v>
      </c>
      <c r="Q339" s="24">
        <f t="shared" si="62"/>
        <v>0</v>
      </c>
      <c r="R339" s="24">
        <f t="shared" si="62"/>
        <v>0</v>
      </c>
      <c r="S339" s="24">
        <f t="shared" si="62"/>
        <v>0</v>
      </c>
      <c r="T339" s="24">
        <f t="shared" si="62"/>
        <v>0</v>
      </c>
      <c r="U339" s="24">
        <f t="shared" si="62"/>
        <v>0</v>
      </c>
      <c r="V339" s="24">
        <f t="shared" si="62"/>
        <v>0</v>
      </c>
      <c r="W339" s="24">
        <f t="shared" si="62"/>
        <v>0</v>
      </c>
      <c r="X339" s="24">
        <f t="shared" si="62"/>
        <v>0</v>
      </c>
      <c r="Y339" s="24">
        <f t="shared" si="62"/>
        <v>0</v>
      </c>
      <c r="Z339" s="24">
        <f t="shared" si="62"/>
        <v>0</v>
      </c>
      <c r="AA339" s="24">
        <f t="shared" si="62"/>
        <v>0</v>
      </c>
      <c r="AB339" s="24">
        <f t="shared" si="62"/>
        <v>0</v>
      </c>
      <c r="AC339" s="24">
        <f t="shared" si="62"/>
        <v>0</v>
      </c>
      <c r="AD339" s="24">
        <f t="shared" si="62"/>
        <v>0</v>
      </c>
      <c r="AE339" s="24">
        <f t="shared" si="62"/>
        <v>0</v>
      </c>
      <c r="AF339" s="24">
        <f t="shared" si="62"/>
        <v>0</v>
      </c>
      <c r="AG339" s="24">
        <f t="shared" si="62"/>
        <v>0</v>
      </c>
      <c r="AH339" s="24">
        <f t="shared" si="62"/>
        <v>0</v>
      </c>
      <c r="AI339" s="24">
        <f t="shared" si="62"/>
        <v>0</v>
      </c>
      <c r="AJ339" s="24">
        <f t="shared" si="62"/>
        <v>0</v>
      </c>
      <c r="AK339" s="24">
        <f t="shared" si="62"/>
        <v>0</v>
      </c>
      <c r="AL339" s="24">
        <f t="shared" si="62"/>
        <v>0</v>
      </c>
      <c r="AM339" s="24">
        <f t="shared" si="62"/>
        <v>0</v>
      </c>
      <c r="AN339" s="24">
        <f t="shared" si="62"/>
        <v>0</v>
      </c>
    </row>
    <row r="340" spans="1:40" ht="21.75" hidden="1" customHeight="1" x14ac:dyDescent="0.25">
      <c r="A340" s="229" t="s">
        <v>9</v>
      </c>
      <c r="B340" s="229"/>
      <c r="C340" s="23"/>
      <c r="D340" s="26" t="s">
        <v>0</v>
      </c>
      <c r="E340" s="25" t="s">
        <v>0</v>
      </c>
      <c r="F340" s="24">
        <f>G340+H340+I340</f>
        <v>274.44906000000003</v>
      </c>
      <c r="G340" s="24">
        <f t="shared" ref="G340:Q340" si="63">G146+G21</f>
        <v>0</v>
      </c>
      <c r="H340" s="24">
        <f t="shared" si="63"/>
        <v>274.44906000000003</v>
      </c>
      <c r="I340" s="24">
        <f t="shared" si="63"/>
        <v>0</v>
      </c>
      <c r="J340" s="24">
        <f t="shared" si="63"/>
        <v>274.44906000000003</v>
      </c>
      <c r="K340" s="24">
        <f t="shared" si="63"/>
        <v>0</v>
      </c>
      <c r="L340" s="30">
        <f t="shared" si="63"/>
        <v>274.44906000000003</v>
      </c>
      <c r="M340" s="24">
        <f t="shared" si="63"/>
        <v>0</v>
      </c>
      <c r="N340" s="24">
        <f t="shared" si="63"/>
        <v>0</v>
      </c>
      <c r="O340" s="24">
        <f t="shared" si="63"/>
        <v>0</v>
      </c>
      <c r="P340" s="24">
        <f t="shared" si="63"/>
        <v>0</v>
      </c>
      <c r="Q340" s="24">
        <f t="shared" si="63"/>
        <v>0</v>
      </c>
      <c r="R340" s="23">
        <f t="shared" ref="R340:AN340" si="64">R21+R146</f>
        <v>0</v>
      </c>
      <c r="S340" s="23">
        <f t="shared" si="64"/>
        <v>0</v>
      </c>
      <c r="T340" s="23">
        <f t="shared" si="64"/>
        <v>0</v>
      </c>
      <c r="U340" s="23">
        <f t="shared" si="64"/>
        <v>0</v>
      </c>
      <c r="V340" s="23">
        <f t="shared" si="64"/>
        <v>0</v>
      </c>
      <c r="W340" s="23">
        <f t="shared" si="64"/>
        <v>0</v>
      </c>
      <c r="X340" s="23">
        <f t="shared" si="64"/>
        <v>0</v>
      </c>
      <c r="Y340" s="23">
        <f t="shared" si="64"/>
        <v>0</v>
      </c>
      <c r="Z340" s="23">
        <f t="shared" si="64"/>
        <v>0</v>
      </c>
      <c r="AA340" s="23">
        <f t="shared" si="64"/>
        <v>0</v>
      </c>
      <c r="AB340" s="23">
        <f t="shared" si="64"/>
        <v>0</v>
      </c>
      <c r="AC340" s="23">
        <f t="shared" si="64"/>
        <v>0</v>
      </c>
      <c r="AD340" s="23">
        <f t="shared" si="64"/>
        <v>0</v>
      </c>
      <c r="AE340" s="23">
        <f t="shared" si="64"/>
        <v>0</v>
      </c>
      <c r="AF340" s="23">
        <f t="shared" si="64"/>
        <v>0</v>
      </c>
      <c r="AG340" s="23">
        <f t="shared" si="64"/>
        <v>0</v>
      </c>
      <c r="AH340" s="23">
        <f t="shared" si="64"/>
        <v>0</v>
      </c>
      <c r="AI340" s="23">
        <f t="shared" si="64"/>
        <v>0</v>
      </c>
      <c r="AJ340" s="23">
        <f t="shared" si="64"/>
        <v>0</v>
      </c>
      <c r="AK340" s="23">
        <f t="shared" si="64"/>
        <v>0</v>
      </c>
      <c r="AL340" s="23">
        <f t="shared" si="64"/>
        <v>0</v>
      </c>
      <c r="AM340" s="23">
        <f t="shared" si="64"/>
        <v>0</v>
      </c>
      <c r="AN340" s="23">
        <f t="shared" si="64"/>
        <v>0</v>
      </c>
    </row>
    <row r="341" spans="1:40" ht="21.75" hidden="1" customHeight="1" x14ac:dyDescent="0.25">
      <c r="A341" s="229" t="s">
        <v>8</v>
      </c>
      <c r="B341" s="229"/>
      <c r="C341" s="23"/>
      <c r="D341" s="26" t="s">
        <v>0</v>
      </c>
      <c r="E341" s="25" t="s">
        <v>0</v>
      </c>
      <c r="F341" s="24">
        <f t="shared" ref="F341:AN341" si="65">F234+F164+F25</f>
        <v>337.84050999999999</v>
      </c>
      <c r="G341" s="24">
        <f t="shared" si="65"/>
        <v>0</v>
      </c>
      <c r="H341" s="24">
        <f t="shared" si="65"/>
        <v>337.84050999999999</v>
      </c>
      <c r="I341" s="24">
        <f t="shared" si="65"/>
        <v>0</v>
      </c>
      <c r="J341" s="24">
        <f t="shared" si="65"/>
        <v>337.84050999999999</v>
      </c>
      <c r="K341" s="24">
        <f t="shared" si="65"/>
        <v>0</v>
      </c>
      <c r="L341" s="24">
        <f t="shared" si="65"/>
        <v>337.84050999999999</v>
      </c>
      <c r="M341" s="24">
        <f t="shared" si="65"/>
        <v>0</v>
      </c>
      <c r="N341" s="24">
        <f t="shared" si="65"/>
        <v>0</v>
      </c>
      <c r="O341" s="24">
        <f t="shared" si="65"/>
        <v>0</v>
      </c>
      <c r="P341" s="24">
        <f t="shared" si="65"/>
        <v>0</v>
      </c>
      <c r="Q341" s="24">
        <f t="shared" si="65"/>
        <v>0</v>
      </c>
      <c r="R341" s="24" t="e">
        <f t="shared" si="65"/>
        <v>#REF!</v>
      </c>
      <c r="S341" s="24" t="e">
        <f t="shared" si="65"/>
        <v>#REF!</v>
      </c>
      <c r="T341" s="24" t="e">
        <f t="shared" si="65"/>
        <v>#REF!</v>
      </c>
      <c r="U341" s="24" t="e">
        <f t="shared" si="65"/>
        <v>#REF!</v>
      </c>
      <c r="V341" s="24" t="e">
        <f t="shared" si="65"/>
        <v>#REF!</v>
      </c>
      <c r="W341" s="24" t="e">
        <f t="shared" si="65"/>
        <v>#REF!</v>
      </c>
      <c r="X341" s="24" t="e">
        <f t="shared" si="65"/>
        <v>#REF!</v>
      </c>
      <c r="Y341" s="24" t="e">
        <f t="shared" si="65"/>
        <v>#REF!</v>
      </c>
      <c r="Z341" s="24" t="e">
        <f t="shared" si="65"/>
        <v>#REF!</v>
      </c>
      <c r="AA341" s="24" t="e">
        <f t="shared" si="65"/>
        <v>#REF!</v>
      </c>
      <c r="AB341" s="24" t="e">
        <f t="shared" si="65"/>
        <v>#REF!</v>
      </c>
      <c r="AC341" s="24" t="e">
        <f t="shared" si="65"/>
        <v>#REF!</v>
      </c>
      <c r="AD341" s="24" t="e">
        <f t="shared" si="65"/>
        <v>#REF!</v>
      </c>
      <c r="AE341" s="24" t="e">
        <f t="shared" si="65"/>
        <v>#REF!</v>
      </c>
      <c r="AF341" s="24" t="e">
        <f t="shared" si="65"/>
        <v>#REF!</v>
      </c>
      <c r="AG341" s="24" t="e">
        <f t="shared" si="65"/>
        <v>#REF!</v>
      </c>
      <c r="AH341" s="24" t="e">
        <f t="shared" si="65"/>
        <v>#REF!</v>
      </c>
      <c r="AI341" s="24" t="e">
        <f t="shared" si="65"/>
        <v>#REF!</v>
      </c>
      <c r="AJ341" s="24" t="e">
        <f t="shared" si="65"/>
        <v>#REF!</v>
      </c>
      <c r="AK341" s="24" t="e">
        <f t="shared" si="65"/>
        <v>#REF!</v>
      </c>
      <c r="AL341" s="24" t="e">
        <f t="shared" si="65"/>
        <v>#REF!</v>
      </c>
      <c r="AM341" s="24" t="e">
        <f t="shared" si="65"/>
        <v>#REF!</v>
      </c>
      <c r="AN341" s="24" t="e">
        <f t="shared" si="65"/>
        <v>#REF!</v>
      </c>
    </row>
    <row r="342" spans="1:40" ht="21.75" hidden="1" customHeight="1" x14ac:dyDescent="0.25">
      <c r="A342" s="32" t="s">
        <v>7</v>
      </c>
      <c r="B342" s="31"/>
      <c r="C342" s="23"/>
      <c r="D342" s="26" t="s">
        <v>0</v>
      </c>
      <c r="E342" s="25" t="s">
        <v>0</v>
      </c>
      <c r="F342" s="24">
        <f>G342+H342+I342</f>
        <v>2385.20264</v>
      </c>
      <c r="G342" s="24">
        <f t="shared" ref="G342:AN342" si="66">G314+G285+G223+G155+G70</f>
        <v>1624.3899899999999</v>
      </c>
      <c r="H342" s="24">
        <f t="shared" si="66"/>
        <v>760.81265000000008</v>
      </c>
      <c r="I342" s="24">
        <f t="shared" si="66"/>
        <v>0</v>
      </c>
      <c r="J342" s="24">
        <f t="shared" si="66"/>
        <v>2385.20264</v>
      </c>
      <c r="K342" s="24">
        <f t="shared" si="66"/>
        <v>1624.3899899999999</v>
      </c>
      <c r="L342" s="24">
        <f t="shared" si="66"/>
        <v>760.81265000000008</v>
      </c>
      <c r="M342" s="24">
        <f t="shared" si="66"/>
        <v>0</v>
      </c>
      <c r="N342" s="24">
        <f t="shared" si="66"/>
        <v>0</v>
      </c>
      <c r="O342" s="24">
        <f t="shared" si="66"/>
        <v>0</v>
      </c>
      <c r="P342" s="24">
        <f t="shared" si="66"/>
        <v>0</v>
      </c>
      <c r="Q342" s="24">
        <f t="shared" si="66"/>
        <v>0</v>
      </c>
      <c r="R342" s="24">
        <f t="shared" si="66"/>
        <v>0</v>
      </c>
      <c r="S342" s="24">
        <f t="shared" si="66"/>
        <v>0</v>
      </c>
      <c r="T342" s="24">
        <f t="shared" si="66"/>
        <v>0</v>
      </c>
      <c r="U342" s="24">
        <f t="shared" si="66"/>
        <v>0</v>
      </c>
      <c r="V342" s="24">
        <f t="shared" si="66"/>
        <v>0</v>
      </c>
      <c r="W342" s="24">
        <f t="shared" si="66"/>
        <v>0</v>
      </c>
      <c r="X342" s="24">
        <f t="shared" si="66"/>
        <v>0</v>
      </c>
      <c r="Y342" s="24">
        <f t="shared" si="66"/>
        <v>0</v>
      </c>
      <c r="Z342" s="24">
        <f t="shared" si="66"/>
        <v>0</v>
      </c>
      <c r="AA342" s="24">
        <f t="shared" si="66"/>
        <v>0</v>
      </c>
      <c r="AB342" s="24">
        <f t="shared" si="66"/>
        <v>0</v>
      </c>
      <c r="AC342" s="24">
        <f t="shared" si="66"/>
        <v>0</v>
      </c>
      <c r="AD342" s="24">
        <f t="shared" si="66"/>
        <v>0</v>
      </c>
      <c r="AE342" s="24">
        <f t="shared" si="66"/>
        <v>0</v>
      </c>
      <c r="AF342" s="24">
        <f t="shared" si="66"/>
        <v>0</v>
      </c>
      <c r="AG342" s="24">
        <f t="shared" si="66"/>
        <v>0</v>
      </c>
      <c r="AH342" s="24">
        <f t="shared" si="66"/>
        <v>0</v>
      </c>
      <c r="AI342" s="24">
        <f t="shared" si="66"/>
        <v>0</v>
      </c>
      <c r="AJ342" s="24">
        <f t="shared" si="66"/>
        <v>0</v>
      </c>
      <c r="AK342" s="24">
        <f t="shared" si="66"/>
        <v>0</v>
      </c>
      <c r="AL342" s="24">
        <f t="shared" si="66"/>
        <v>0</v>
      </c>
      <c r="AM342" s="24">
        <f t="shared" si="66"/>
        <v>0</v>
      </c>
      <c r="AN342" s="24">
        <f t="shared" si="66"/>
        <v>0</v>
      </c>
    </row>
    <row r="343" spans="1:40" ht="21.75" customHeight="1" x14ac:dyDescent="0.25">
      <c r="A343" s="29" t="s">
        <v>6</v>
      </c>
      <c r="B343" s="28"/>
      <c r="C343" s="23"/>
      <c r="D343" s="26" t="s">
        <v>0</v>
      </c>
      <c r="E343" s="25" t="s">
        <v>0</v>
      </c>
      <c r="F343" s="24">
        <f t="shared" ref="F343:Q343" si="67">F31</f>
        <v>2988.2384400000001</v>
      </c>
      <c r="G343" s="24">
        <f t="shared" si="67"/>
        <v>2923.6924899999999</v>
      </c>
      <c r="H343" s="24">
        <f t="shared" si="67"/>
        <v>64.545950000000005</v>
      </c>
      <c r="I343" s="24">
        <f t="shared" si="67"/>
        <v>0</v>
      </c>
      <c r="J343" s="24">
        <f t="shared" si="67"/>
        <v>2988.2384400000001</v>
      </c>
      <c r="K343" s="24">
        <f t="shared" si="67"/>
        <v>2923.6924899999999</v>
      </c>
      <c r="L343" s="24">
        <f t="shared" si="67"/>
        <v>64.545950000000005</v>
      </c>
      <c r="M343" s="24">
        <f t="shared" si="67"/>
        <v>0</v>
      </c>
      <c r="N343" s="24">
        <f t="shared" si="67"/>
        <v>0</v>
      </c>
      <c r="O343" s="24">
        <f t="shared" si="67"/>
        <v>0</v>
      </c>
      <c r="P343" s="24">
        <f t="shared" si="67"/>
        <v>0</v>
      </c>
      <c r="Q343" s="24">
        <f t="shared" si="67"/>
        <v>0</v>
      </c>
      <c r="R343" s="24">
        <f t="shared" ref="R343:AN343" si="68">R292+R179+R138+R37</f>
        <v>0</v>
      </c>
      <c r="S343" s="24">
        <f t="shared" si="68"/>
        <v>0</v>
      </c>
      <c r="T343" s="24">
        <f t="shared" si="68"/>
        <v>0</v>
      </c>
      <c r="U343" s="24">
        <f t="shared" si="68"/>
        <v>0</v>
      </c>
      <c r="V343" s="24">
        <f t="shared" si="68"/>
        <v>0</v>
      </c>
      <c r="W343" s="24">
        <f t="shared" si="68"/>
        <v>0</v>
      </c>
      <c r="X343" s="24">
        <f t="shared" si="68"/>
        <v>0</v>
      </c>
      <c r="Y343" s="24">
        <f t="shared" si="68"/>
        <v>0</v>
      </c>
      <c r="Z343" s="24">
        <f t="shared" si="68"/>
        <v>0</v>
      </c>
      <c r="AA343" s="24">
        <f t="shared" si="68"/>
        <v>0</v>
      </c>
      <c r="AB343" s="24">
        <f t="shared" si="68"/>
        <v>0</v>
      </c>
      <c r="AC343" s="24">
        <f t="shared" si="68"/>
        <v>0</v>
      </c>
      <c r="AD343" s="24">
        <f t="shared" si="68"/>
        <v>0</v>
      </c>
      <c r="AE343" s="24">
        <f t="shared" si="68"/>
        <v>0</v>
      </c>
      <c r="AF343" s="24">
        <f t="shared" si="68"/>
        <v>0</v>
      </c>
      <c r="AG343" s="24">
        <f t="shared" si="68"/>
        <v>0</v>
      </c>
      <c r="AH343" s="24">
        <f t="shared" si="68"/>
        <v>0</v>
      </c>
      <c r="AI343" s="24">
        <f t="shared" si="68"/>
        <v>0</v>
      </c>
      <c r="AJ343" s="24">
        <f t="shared" si="68"/>
        <v>0</v>
      </c>
      <c r="AK343" s="24">
        <f t="shared" si="68"/>
        <v>0</v>
      </c>
      <c r="AL343" s="24">
        <f t="shared" si="68"/>
        <v>0</v>
      </c>
      <c r="AM343" s="24">
        <f t="shared" si="68"/>
        <v>0</v>
      </c>
      <c r="AN343" s="24">
        <f t="shared" si="68"/>
        <v>0</v>
      </c>
    </row>
    <row r="344" spans="1:40" ht="21.75" hidden="1" customHeight="1" x14ac:dyDescent="0.25">
      <c r="A344" s="29" t="s">
        <v>5</v>
      </c>
      <c r="B344" s="28"/>
      <c r="C344" s="27"/>
      <c r="D344" s="26" t="s">
        <v>0</v>
      </c>
      <c r="E344" s="25" t="s">
        <v>0</v>
      </c>
      <c r="F344" s="24">
        <f>G344+H344+I344</f>
        <v>975.08494999999994</v>
      </c>
      <c r="G344" s="30">
        <f t="shared" ref="G344:Q344" si="69">G218+G82</f>
        <v>355.58906000000002</v>
      </c>
      <c r="H344" s="30">
        <f t="shared" si="69"/>
        <v>611.11523999999997</v>
      </c>
      <c r="I344" s="30">
        <f t="shared" si="69"/>
        <v>8.3806499999999993</v>
      </c>
      <c r="J344" s="30">
        <f t="shared" si="69"/>
        <v>975.08494999999994</v>
      </c>
      <c r="K344" s="30">
        <f t="shared" si="69"/>
        <v>355.58906000000002</v>
      </c>
      <c r="L344" s="30">
        <f t="shared" si="69"/>
        <v>611.11523999999997</v>
      </c>
      <c r="M344" s="30">
        <f t="shared" si="69"/>
        <v>8.3806499999999993</v>
      </c>
      <c r="N344" s="30">
        <f t="shared" si="69"/>
        <v>0</v>
      </c>
      <c r="O344" s="30">
        <f t="shared" si="69"/>
        <v>0</v>
      </c>
      <c r="P344" s="30">
        <f t="shared" si="69"/>
        <v>0</v>
      </c>
      <c r="Q344" s="30">
        <f t="shared" si="69"/>
        <v>0</v>
      </c>
      <c r="R344" s="23">
        <f t="shared" ref="R344:AN344" si="70">R82</f>
        <v>0</v>
      </c>
      <c r="S344" s="23">
        <f t="shared" si="70"/>
        <v>0</v>
      </c>
      <c r="T344" s="23">
        <f t="shared" si="70"/>
        <v>0</v>
      </c>
      <c r="U344" s="23">
        <f t="shared" si="70"/>
        <v>0</v>
      </c>
      <c r="V344" s="23">
        <f t="shared" si="70"/>
        <v>0</v>
      </c>
      <c r="W344" s="23">
        <f t="shared" si="70"/>
        <v>0</v>
      </c>
      <c r="X344" s="23">
        <f t="shared" si="70"/>
        <v>0</v>
      </c>
      <c r="Y344" s="23">
        <f t="shared" si="70"/>
        <v>0</v>
      </c>
      <c r="Z344" s="23">
        <f t="shared" si="70"/>
        <v>0</v>
      </c>
      <c r="AA344" s="23">
        <f t="shared" si="70"/>
        <v>0</v>
      </c>
      <c r="AB344" s="23">
        <f t="shared" si="70"/>
        <v>0</v>
      </c>
      <c r="AC344" s="23">
        <f t="shared" si="70"/>
        <v>0</v>
      </c>
      <c r="AD344" s="23">
        <f t="shared" si="70"/>
        <v>0</v>
      </c>
      <c r="AE344" s="23">
        <f t="shared" si="70"/>
        <v>0</v>
      </c>
      <c r="AF344" s="23">
        <f t="shared" si="70"/>
        <v>0</v>
      </c>
      <c r="AG344" s="23">
        <f t="shared" si="70"/>
        <v>0</v>
      </c>
      <c r="AH344" s="23">
        <f t="shared" si="70"/>
        <v>0</v>
      </c>
      <c r="AI344" s="23">
        <f t="shared" si="70"/>
        <v>0</v>
      </c>
      <c r="AJ344" s="23">
        <f t="shared" si="70"/>
        <v>0</v>
      </c>
      <c r="AK344" s="23">
        <f t="shared" si="70"/>
        <v>0</v>
      </c>
      <c r="AL344" s="23">
        <f t="shared" si="70"/>
        <v>0</v>
      </c>
      <c r="AM344" s="23">
        <f t="shared" si="70"/>
        <v>0</v>
      </c>
      <c r="AN344" s="23">
        <f t="shared" si="70"/>
        <v>0</v>
      </c>
    </row>
    <row r="345" spans="1:40" ht="21.75" hidden="1" customHeight="1" x14ac:dyDescent="0.25">
      <c r="A345" s="29" t="s">
        <v>4</v>
      </c>
      <c r="B345" s="28"/>
      <c r="C345" s="27"/>
      <c r="D345" s="26" t="s">
        <v>0</v>
      </c>
      <c r="E345" s="25" t="s">
        <v>0</v>
      </c>
      <c r="F345" s="24">
        <f>G345+H345+I345</f>
        <v>2154.4695200000001</v>
      </c>
      <c r="G345" s="24">
        <f t="shared" ref="G345:AN345" si="71">G324+G278+G207+G103+G46</f>
        <v>102.10417</v>
      </c>
      <c r="H345" s="24">
        <f t="shared" si="71"/>
        <v>2052.36535</v>
      </c>
      <c r="I345" s="24">
        <f t="shared" si="71"/>
        <v>0</v>
      </c>
      <c r="J345" s="24">
        <f t="shared" si="71"/>
        <v>2154.4695200000001</v>
      </c>
      <c r="K345" s="24">
        <f t="shared" si="71"/>
        <v>102.10417</v>
      </c>
      <c r="L345" s="24">
        <f t="shared" si="71"/>
        <v>2052.36535</v>
      </c>
      <c r="M345" s="24">
        <f t="shared" si="71"/>
        <v>0</v>
      </c>
      <c r="N345" s="24">
        <f t="shared" si="71"/>
        <v>0</v>
      </c>
      <c r="O345" s="24">
        <f t="shared" si="71"/>
        <v>0</v>
      </c>
      <c r="P345" s="24">
        <f t="shared" si="71"/>
        <v>0</v>
      </c>
      <c r="Q345" s="24">
        <f t="shared" si="71"/>
        <v>0</v>
      </c>
      <c r="R345" s="24" t="e">
        <f t="shared" si="71"/>
        <v>#REF!</v>
      </c>
      <c r="S345" s="24" t="e">
        <f t="shared" si="71"/>
        <v>#REF!</v>
      </c>
      <c r="T345" s="24" t="e">
        <f t="shared" si="71"/>
        <v>#REF!</v>
      </c>
      <c r="U345" s="24" t="e">
        <f t="shared" si="71"/>
        <v>#REF!</v>
      </c>
      <c r="V345" s="24" t="e">
        <f t="shared" si="71"/>
        <v>#REF!</v>
      </c>
      <c r="W345" s="24" t="e">
        <f t="shared" si="71"/>
        <v>#REF!</v>
      </c>
      <c r="X345" s="24" t="e">
        <f t="shared" si="71"/>
        <v>#REF!</v>
      </c>
      <c r="Y345" s="24" t="e">
        <f t="shared" si="71"/>
        <v>#REF!</v>
      </c>
      <c r="Z345" s="24" t="e">
        <f t="shared" si="71"/>
        <v>#REF!</v>
      </c>
      <c r="AA345" s="24" t="e">
        <f t="shared" si="71"/>
        <v>#REF!</v>
      </c>
      <c r="AB345" s="24" t="e">
        <f t="shared" si="71"/>
        <v>#REF!</v>
      </c>
      <c r="AC345" s="24" t="e">
        <f t="shared" si="71"/>
        <v>#REF!</v>
      </c>
      <c r="AD345" s="24" t="e">
        <f t="shared" si="71"/>
        <v>#REF!</v>
      </c>
      <c r="AE345" s="24" t="e">
        <f t="shared" si="71"/>
        <v>#REF!</v>
      </c>
      <c r="AF345" s="24" t="e">
        <f t="shared" si="71"/>
        <v>#REF!</v>
      </c>
      <c r="AG345" s="24" t="e">
        <f t="shared" si="71"/>
        <v>#REF!</v>
      </c>
      <c r="AH345" s="24" t="e">
        <f t="shared" si="71"/>
        <v>#REF!</v>
      </c>
      <c r="AI345" s="24" t="e">
        <f t="shared" si="71"/>
        <v>#REF!</v>
      </c>
      <c r="AJ345" s="24" t="e">
        <f t="shared" si="71"/>
        <v>#REF!</v>
      </c>
      <c r="AK345" s="24" t="e">
        <f t="shared" si="71"/>
        <v>#REF!</v>
      </c>
      <c r="AL345" s="24" t="e">
        <f t="shared" si="71"/>
        <v>#REF!</v>
      </c>
      <c r="AM345" s="24" t="e">
        <f t="shared" si="71"/>
        <v>#REF!</v>
      </c>
      <c r="AN345" s="24" t="e">
        <f t="shared" si="71"/>
        <v>#REF!</v>
      </c>
    </row>
    <row r="346" spans="1:40" ht="21.75" hidden="1" customHeight="1" x14ac:dyDescent="0.25">
      <c r="A346" s="29" t="s">
        <v>3</v>
      </c>
      <c r="B346" s="28"/>
      <c r="C346" s="23"/>
      <c r="D346" s="26" t="s">
        <v>0</v>
      </c>
      <c r="E346" s="25" t="s">
        <v>0</v>
      </c>
      <c r="F346" s="24">
        <f>G346+H346+I346</f>
        <v>21504.149039999997</v>
      </c>
      <c r="G346" s="24">
        <f t="shared" ref="G346:AN346" si="72">G245+G96</f>
        <v>20205.099999999999</v>
      </c>
      <c r="H346" s="24">
        <f t="shared" si="72"/>
        <v>1299.0490399999999</v>
      </c>
      <c r="I346" s="24">
        <f t="shared" si="72"/>
        <v>0</v>
      </c>
      <c r="J346" s="24">
        <f t="shared" si="72"/>
        <v>21504.14904</v>
      </c>
      <c r="K346" s="24">
        <f t="shared" si="72"/>
        <v>20205.099999999999</v>
      </c>
      <c r="L346" s="24">
        <f t="shared" si="72"/>
        <v>1299.0490399999999</v>
      </c>
      <c r="M346" s="24">
        <f t="shared" si="72"/>
        <v>0</v>
      </c>
      <c r="N346" s="24">
        <f t="shared" si="72"/>
        <v>0</v>
      </c>
      <c r="O346" s="24">
        <f t="shared" si="72"/>
        <v>0</v>
      </c>
      <c r="P346" s="24">
        <f t="shared" si="72"/>
        <v>0</v>
      </c>
      <c r="Q346" s="24">
        <f t="shared" si="72"/>
        <v>0</v>
      </c>
      <c r="R346" s="24">
        <f t="shared" si="72"/>
        <v>0</v>
      </c>
      <c r="S346" s="24">
        <f t="shared" si="72"/>
        <v>0</v>
      </c>
      <c r="T346" s="24">
        <f t="shared" si="72"/>
        <v>0</v>
      </c>
      <c r="U346" s="24">
        <f t="shared" si="72"/>
        <v>0</v>
      </c>
      <c r="V346" s="24">
        <f t="shared" si="72"/>
        <v>0</v>
      </c>
      <c r="W346" s="24">
        <f t="shared" si="72"/>
        <v>0</v>
      </c>
      <c r="X346" s="24">
        <f t="shared" si="72"/>
        <v>0</v>
      </c>
      <c r="Y346" s="24">
        <f t="shared" si="72"/>
        <v>0</v>
      </c>
      <c r="Z346" s="24">
        <f t="shared" si="72"/>
        <v>0</v>
      </c>
      <c r="AA346" s="24">
        <f t="shared" si="72"/>
        <v>0</v>
      </c>
      <c r="AB346" s="24">
        <f t="shared" si="72"/>
        <v>0</v>
      </c>
      <c r="AC346" s="24">
        <f t="shared" si="72"/>
        <v>0</v>
      </c>
      <c r="AD346" s="24">
        <f t="shared" si="72"/>
        <v>0</v>
      </c>
      <c r="AE346" s="24">
        <f t="shared" si="72"/>
        <v>0</v>
      </c>
      <c r="AF346" s="24">
        <f t="shared" si="72"/>
        <v>0</v>
      </c>
      <c r="AG346" s="24">
        <f t="shared" si="72"/>
        <v>0</v>
      </c>
      <c r="AH346" s="24">
        <f t="shared" si="72"/>
        <v>0</v>
      </c>
      <c r="AI346" s="24">
        <f t="shared" si="72"/>
        <v>0</v>
      </c>
      <c r="AJ346" s="24">
        <f t="shared" si="72"/>
        <v>0</v>
      </c>
      <c r="AK346" s="24">
        <f t="shared" si="72"/>
        <v>0</v>
      </c>
      <c r="AL346" s="24">
        <f t="shared" si="72"/>
        <v>0</v>
      </c>
      <c r="AM346" s="24">
        <f t="shared" si="72"/>
        <v>0</v>
      </c>
      <c r="AN346" s="24">
        <f t="shared" si="72"/>
        <v>0</v>
      </c>
    </row>
    <row r="347" spans="1:40" ht="21.75" hidden="1" customHeight="1" x14ac:dyDescent="0.25">
      <c r="A347" s="29" t="s">
        <v>2</v>
      </c>
      <c r="B347" s="28"/>
      <c r="C347" s="23"/>
      <c r="D347" s="26" t="s">
        <v>0</v>
      </c>
      <c r="E347" s="25" t="s">
        <v>0</v>
      </c>
      <c r="F347" s="24">
        <f>G347+H347+I347</f>
        <v>403.24304999999998</v>
      </c>
      <c r="G347" s="24">
        <f t="shared" ref="G347:AN347" si="73">G198+G149+G86+G333</f>
        <v>0</v>
      </c>
      <c r="H347" s="24">
        <f t="shared" si="73"/>
        <v>403.24304999999998</v>
      </c>
      <c r="I347" s="24">
        <f t="shared" si="73"/>
        <v>0</v>
      </c>
      <c r="J347" s="24">
        <f t="shared" si="73"/>
        <v>403.24304999999998</v>
      </c>
      <c r="K347" s="24">
        <f t="shared" si="73"/>
        <v>115.30031</v>
      </c>
      <c r="L347" s="24">
        <f t="shared" si="73"/>
        <v>287.94274000000001</v>
      </c>
      <c r="M347" s="24">
        <f t="shared" si="73"/>
        <v>0</v>
      </c>
      <c r="N347" s="24">
        <f t="shared" si="73"/>
        <v>0</v>
      </c>
      <c r="O347" s="24">
        <f t="shared" si="73"/>
        <v>0</v>
      </c>
      <c r="P347" s="24">
        <f t="shared" si="73"/>
        <v>0</v>
      </c>
      <c r="Q347" s="24">
        <f t="shared" si="73"/>
        <v>0</v>
      </c>
      <c r="R347" s="24" t="e">
        <f t="shared" si="73"/>
        <v>#REF!</v>
      </c>
      <c r="S347" s="24" t="e">
        <f t="shared" si="73"/>
        <v>#REF!</v>
      </c>
      <c r="T347" s="24" t="e">
        <f t="shared" si="73"/>
        <v>#REF!</v>
      </c>
      <c r="U347" s="24" t="e">
        <f t="shared" si="73"/>
        <v>#REF!</v>
      </c>
      <c r="V347" s="24" t="e">
        <f t="shared" si="73"/>
        <v>#REF!</v>
      </c>
      <c r="W347" s="24" t="e">
        <f t="shared" si="73"/>
        <v>#REF!</v>
      </c>
      <c r="X347" s="24" t="e">
        <f t="shared" si="73"/>
        <v>#REF!</v>
      </c>
      <c r="Y347" s="24" t="e">
        <f t="shared" si="73"/>
        <v>#REF!</v>
      </c>
      <c r="Z347" s="24" t="e">
        <f t="shared" si="73"/>
        <v>#REF!</v>
      </c>
      <c r="AA347" s="24" t="e">
        <f t="shared" si="73"/>
        <v>#REF!</v>
      </c>
      <c r="AB347" s="24" t="e">
        <f t="shared" si="73"/>
        <v>#REF!</v>
      </c>
      <c r="AC347" s="24" t="e">
        <f t="shared" si="73"/>
        <v>#REF!</v>
      </c>
      <c r="AD347" s="24" t="e">
        <f t="shared" si="73"/>
        <v>#REF!</v>
      </c>
      <c r="AE347" s="24" t="e">
        <f t="shared" si="73"/>
        <v>#REF!</v>
      </c>
      <c r="AF347" s="24" t="e">
        <f t="shared" si="73"/>
        <v>#REF!</v>
      </c>
      <c r="AG347" s="24" t="e">
        <f t="shared" si="73"/>
        <v>#REF!</v>
      </c>
      <c r="AH347" s="24" t="e">
        <f t="shared" si="73"/>
        <v>#REF!</v>
      </c>
      <c r="AI347" s="24" t="e">
        <f t="shared" si="73"/>
        <v>#REF!</v>
      </c>
      <c r="AJ347" s="24" t="e">
        <f t="shared" si="73"/>
        <v>#REF!</v>
      </c>
      <c r="AK347" s="24" t="e">
        <f t="shared" si="73"/>
        <v>#REF!</v>
      </c>
      <c r="AL347" s="24" t="e">
        <f t="shared" si="73"/>
        <v>#REF!</v>
      </c>
      <c r="AM347" s="24" t="e">
        <f t="shared" si="73"/>
        <v>#REF!</v>
      </c>
      <c r="AN347" s="24" t="e">
        <f t="shared" si="73"/>
        <v>#REF!</v>
      </c>
    </row>
    <row r="348" spans="1:40" ht="21.75" customHeight="1" x14ac:dyDescent="0.25">
      <c r="A348" s="29" t="s">
        <v>1</v>
      </c>
      <c r="B348" s="28"/>
      <c r="C348" s="27"/>
      <c r="D348" s="26" t="s">
        <v>0</v>
      </c>
      <c r="E348" s="25" t="s">
        <v>0</v>
      </c>
      <c r="F348" s="24">
        <f t="shared" ref="F348:Q348" si="74">F55</f>
        <v>138</v>
      </c>
      <c r="G348" s="24">
        <f t="shared" si="74"/>
        <v>0</v>
      </c>
      <c r="H348" s="24">
        <f t="shared" si="74"/>
        <v>138</v>
      </c>
      <c r="I348" s="24">
        <f t="shared" si="74"/>
        <v>0</v>
      </c>
      <c r="J348" s="24">
        <f t="shared" si="74"/>
        <v>138</v>
      </c>
      <c r="K348" s="24">
        <f t="shared" si="74"/>
        <v>0</v>
      </c>
      <c r="L348" s="24">
        <f t="shared" si="74"/>
        <v>138</v>
      </c>
      <c r="M348" s="24">
        <f t="shared" si="74"/>
        <v>0</v>
      </c>
      <c r="N348" s="24">
        <f t="shared" si="74"/>
        <v>0</v>
      </c>
      <c r="O348" s="24">
        <f t="shared" si="74"/>
        <v>0</v>
      </c>
      <c r="P348" s="24">
        <f t="shared" si="74"/>
        <v>0</v>
      </c>
      <c r="Q348" s="24">
        <f t="shared" si="74"/>
        <v>0</v>
      </c>
      <c r="R348" s="24">
        <f t="shared" ref="R348:AJ348" si="75">R254+R107+R57</f>
        <v>0</v>
      </c>
      <c r="S348" s="24">
        <f t="shared" si="75"/>
        <v>0</v>
      </c>
      <c r="T348" s="24">
        <f t="shared" si="75"/>
        <v>0</v>
      </c>
      <c r="U348" s="24">
        <f t="shared" si="75"/>
        <v>0</v>
      </c>
      <c r="V348" s="24">
        <f t="shared" si="75"/>
        <v>0</v>
      </c>
      <c r="W348" s="24">
        <f t="shared" si="75"/>
        <v>0</v>
      </c>
      <c r="X348" s="24">
        <f t="shared" si="75"/>
        <v>0</v>
      </c>
      <c r="Y348" s="24">
        <f t="shared" si="75"/>
        <v>0</v>
      </c>
      <c r="Z348" s="24">
        <f t="shared" si="75"/>
        <v>0</v>
      </c>
      <c r="AA348" s="24">
        <f t="shared" si="75"/>
        <v>0</v>
      </c>
      <c r="AB348" s="24">
        <f t="shared" si="75"/>
        <v>0</v>
      </c>
      <c r="AC348" s="24">
        <f t="shared" si="75"/>
        <v>0</v>
      </c>
      <c r="AD348" s="24">
        <f t="shared" si="75"/>
        <v>0</v>
      </c>
      <c r="AE348" s="24">
        <f t="shared" si="75"/>
        <v>0</v>
      </c>
      <c r="AF348" s="24">
        <f t="shared" si="75"/>
        <v>0</v>
      </c>
      <c r="AG348" s="24">
        <f t="shared" si="75"/>
        <v>0</v>
      </c>
      <c r="AH348" s="24">
        <f t="shared" si="75"/>
        <v>0</v>
      </c>
      <c r="AI348" s="24">
        <f t="shared" si="75"/>
        <v>0</v>
      </c>
      <c r="AJ348" s="24">
        <f t="shared" si="75"/>
        <v>0</v>
      </c>
      <c r="AK348" s="23">
        <f>AK107+AK57</f>
        <v>0</v>
      </c>
      <c r="AL348" s="23">
        <f>AL107+AL57</f>
        <v>0</v>
      </c>
      <c r="AM348" s="23">
        <f>AM107+AM57</f>
        <v>0</v>
      </c>
      <c r="AN348" s="23">
        <f>AN107+AN57</f>
        <v>0</v>
      </c>
    </row>
    <row r="349" spans="1:40" ht="21.75" customHeight="1" x14ac:dyDescent="0.25">
      <c r="A349" s="12"/>
      <c r="B349" s="1"/>
      <c r="C349" s="17"/>
      <c r="D349" s="10"/>
      <c r="E349" s="22"/>
      <c r="F349" s="19"/>
      <c r="G349" s="14"/>
      <c r="H349" s="21"/>
      <c r="I349" s="14"/>
      <c r="J349" s="14"/>
      <c r="K349" s="14"/>
      <c r="L349" s="21"/>
      <c r="M349" s="14"/>
      <c r="N349" s="14"/>
      <c r="O349" s="14"/>
      <c r="P349" s="14"/>
      <c r="Q349" s="14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</row>
    <row r="350" spans="1:40" ht="21.75" customHeight="1" x14ac:dyDescent="0.25">
      <c r="A350" s="12"/>
      <c r="B350" s="1"/>
      <c r="C350" s="17"/>
      <c r="D350" s="10"/>
      <c r="E350" s="1"/>
      <c r="F350" s="19"/>
      <c r="G350" s="8"/>
      <c r="H350" s="8"/>
      <c r="I350" s="8"/>
      <c r="J350" s="8"/>
      <c r="K350" s="8"/>
      <c r="L350" s="18"/>
      <c r="M350" s="8"/>
      <c r="N350" s="8"/>
      <c r="O350" s="8"/>
      <c r="P350" s="8"/>
      <c r="Q350" s="8"/>
    </row>
    <row r="351" spans="1:40" ht="21.75" customHeight="1" x14ac:dyDescent="0.25">
      <c r="A351" s="12"/>
      <c r="B351" s="1"/>
      <c r="C351" s="17"/>
      <c r="D351" s="10"/>
      <c r="E351" s="1"/>
      <c r="F351" s="8"/>
      <c r="G351" s="14"/>
      <c r="H351" s="14"/>
      <c r="I351" s="14"/>
      <c r="J351" s="14"/>
      <c r="K351" s="16"/>
      <c r="L351" s="15"/>
      <c r="M351" s="14"/>
      <c r="N351" s="14"/>
      <c r="O351" s="14"/>
      <c r="P351" s="14"/>
      <c r="Q351" s="13"/>
    </row>
    <row r="352" spans="1:40" ht="21.75" customHeight="1" x14ac:dyDescent="0.25">
      <c r="A352" s="12"/>
      <c r="B352" s="1"/>
      <c r="C352" s="11"/>
      <c r="D352" s="11"/>
      <c r="E352" s="11"/>
      <c r="F352" s="11"/>
      <c r="G352" s="7"/>
      <c r="H352" s="7"/>
      <c r="I352" s="7"/>
      <c r="J352" s="8"/>
      <c r="K352" s="7"/>
      <c r="L352" s="9"/>
      <c r="M352" s="7"/>
      <c r="N352" s="8"/>
      <c r="O352" s="7"/>
      <c r="P352" s="7"/>
      <c r="Q352" s="6"/>
    </row>
    <row r="353" spans="1:43" ht="21.75" customHeight="1" x14ac:dyDescent="0.25">
      <c r="A353" s="1"/>
      <c r="B353" s="1"/>
      <c r="C353" s="1"/>
      <c r="D353" s="10"/>
      <c r="E353" s="1"/>
      <c r="F353" s="8"/>
      <c r="G353" s="7"/>
      <c r="H353" s="7"/>
      <c r="I353" s="7"/>
      <c r="J353" s="8"/>
      <c r="K353" s="7"/>
      <c r="L353" s="9"/>
      <c r="M353" s="7"/>
      <c r="N353" s="8"/>
      <c r="O353" s="7"/>
      <c r="P353" s="7"/>
      <c r="Q353" s="6"/>
    </row>
    <row r="354" spans="1:43" ht="21.75" customHeight="1" x14ac:dyDescent="0.25">
      <c r="A354" s="1"/>
      <c r="B354" s="1"/>
      <c r="C354" s="1"/>
      <c r="D354" s="10"/>
      <c r="E354" s="1"/>
      <c r="F354" s="8"/>
      <c r="G354" s="7"/>
      <c r="H354" s="7"/>
      <c r="I354" s="7"/>
      <c r="J354" s="8"/>
      <c r="K354" s="8"/>
      <c r="L354" s="9"/>
      <c r="M354" s="7"/>
      <c r="N354" s="8"/>
      <c r="O354" s="7"/>
      <c r="P354" s="7"/>
      <c r="Q354" s="6"/>
    </row>
    <row r="355" spans="1:43" ht="21.75" customHeight="1" x14ac:dyDescent="0.25"/>
    <row r="356" spans="1:43" x14ac:dyDescent="0.25">
      <c r="G356" s="5"/>
      <c r="H356" s="4"/>
      <c r="I356" s="4"/>
    </row>
    <row r="357" spans="1:43" x14ac:dyDescent="0.25">
      <c r="H357" s="4"/>
      <c r="I357" s="4"/>
    </row>
    <row r="358" spans="1:43" s="3" customFormat="1" x14ac:dyDescent="0.25">
      <c r="A358" s="2"/>
      <c r="B358" s="2"/>
      <c r="C358" s="2"/>
      <c r="D358" s="2"/>
      <c r="E358" s="2"/>
      <c r="G358" s="2"/>
      <c r="H358" s="4"/>
      <c r="I358" s="4"/>
      <c r="K358" s="2"/>
      <c r="L358" s="4"/>
      <c r="M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1"/>
      <c r="AP358" s="1"/>
      <c r="AQ358" s="1"/>
    </row>
    <row r="359" spans="1:43" s="3" customFormat="1" ht="15.75" customHeight="1" x14ac:dyDescent="0.25">
      <c r="A359" s="2"/>
      <c r="B359" s="2"/>
      <c r="C359" s="2"/>
      <c r="D359" s="2"/>
      <c r="E359" s="2"/>
      <c r="G359" s="2"/>
      <c r="H359" s="2"/>
      <c r="I359" s="2"/>
      <c r="K359" s="2"/>
      <c r="L359" s="4"/>
      <c r="M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1"/>
      <c r="AP359" s="1"/>
      <c r="AQ359" s="1"/>
    </row>
    <row r="360" spans="1:43" s="3" customFormat="1" ht="14.25" customHeight="1" x14ac:dyDescent="0.25">
      <c r="A360" s="2"/>
      <c r="B360" s="2"/>
      <c r="C360" s="2"/>
      <c r="D360" s="2"/>
      <c r="E360" s="2"/>
      <c r="G360" s="2"/>
      <c r="H360" s="2"/>
      <c r="I360" s="2"/>
      <c r="K360" s="2"/>
      <c r="L360" s="4"/>
      <c r="M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1"/>
      <c r="AP360" s="1"/>
      <c r="AQ360" s="1"/>
    </row>
    <row r="361" spans="1:43" s="3" customFormat="1" ht="15" customHeight="1" x14ac:dyDescent="0.25">
      <c r="A361" s="2"/>
      <c r="B361" s="2"/>
      <c r="C361" s="2"/>
      <c r="D361" s="2"/>
      <c r="E361" s="2"/>
      <c r="G361" s="2"/>
      <c r="H361" s="2"/>
      <c r="I361" s="2"/>
      <c r="K361" s="2"/>
      <c r="L361" s="4"/>
      <c r="M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1"/>
      <c r="AP361" s="1"/>
      <c r="AQ361" s="1"/>
    </row>
  </sheetData>
  <autoFilter ref="A10:AT10" xr:uid="{00000000-0009-0000-0000-000000000000}"/>
  <mergeCells count="89">
    <mergeCell ref="A292:B292"/>
    <mergeCell ref="A295:Q295"/>
    <mergeCell ref="A341:B341"/>
    <mergeCell ref="A298:B298"/>
    <mergeCell ref="A314:B314"/>
    <mergeCell ref="A324:B324"/>
    <mergeCell ref="A330:B330"/>
    <mergeCell ref="A333:B333"/>
    <mergeCell ref="A340:B340"/>
    <mergeCell ref="A296:D296"/>
    <mergeCell ref="A263:B263"/>
    <mergeCell ref="A278:B278"/>
    <mergeCell ref="A285:B285"/>
    <mergeCell ref="A223:B223"/>
    <mergeCell ref="A224:D224"/>
    <mergeCell ref="A230:B230"/>
    <mergeCell ref="A231:D231"/>
    <mergeCell ref="A234:B234"/>
    <mergeCell ref="A235:D235"/>
    <mergeCell ref="A247:D247"/>
    <mergeCell ref="A254:B254"/>
    <mergeCell ref="A256:Q256"/>
    <mergeCell ref="A259:A262"/>
    <mergeCell ref="B259:B262"/>
    <mergeCell ref="D259:D262"/>
    <mergeCell ref="A245:B245"/>
    <mergeCell ref="A193:B193"/>
    <mergeCell ref="A198:B198"/>
    <mergeCell ref="A207:B207"/>
    <mergeCell ref="A218:B218"/>
    <mergeCell ref="A219:D219"/>
    <mergeCell ref="A97:B97"/>
    <mergeCell ref="A98:Q98"/>
    <mergeCell ref="A185:B185"/>
    <mergeCell ref="A107:B107"/>
    <mergeCell ref="A138:B138"/>
    <mergeCell ref="A139:B139"/>
    <mergeCell ref="A146:B146"/>
    <mergeCell ref="A147:B147"/>
    <mergeCell ref="A149:B149"/>
    <mergeCell ref="A155:B155"/>
    <mergeCell ref="A103:B103"/>
    <mergeCell ref="A162:D162"/>
    <mergeCell ref="A164:B164"/>
    <mergeCell ref="A166:Q166"/>
    <mergeCell ref="A179:B179"/>
    <mergeCell ref="A82:B82"/>
    <mergeCell ref="A86:B86"/>
    <mergeCell ref="A91:B91"/>
    <mergeCell ref="A96:B96"/>
    <mergeCell ref="A11:Q11"/>
    <mergeCell ref="A19:B19"/>
    <mergeCell ref="A20:D20"/>
    <mergeCell ref="A21:B21"/>
    <mergeCell ref="A22:D22"/>
    <mergeCell ref="A37:B37"/>
    <mergeCell ref="A46:B46"/>
    <mergeCell ref="A57:B57"/>
    <mergeCell ref="A70:B70"/>
    <mergeCell ref="A76:B76"/>
    <mergeCell ref="P9:P10"/>
    <mergeCell ref="A25:B25"/>
    <mergeCell ref="L9:L10"/>
    <mergeCell ref="M9:M10"/>
    <mergeCell ref="N9:N10"/>
    <mergeCell ref="O9:O10"/>
    <mergeCell ref="A7:A10"/>
    <mergeCell ref="B7:B10"/>
    <mergeCell ref="C7:C10"/>
    <mergeCell ref="D7:D10"/>
    <mergeCell ref="E7:E10"/>
    <mergeCell ref="F8:I8"/>
    <mergeCell ref="J8:M8"/>
    <mergeCell ref="N8:Q8"/>
    <mergeCell ref="Q9:Q10"/>
    <mergeCell ref="F9:F10"/>
    <mergeCell ref="G9:G10"/>
    <mergeCell ref="H9:H10"/>
    <mergeCell ref="I9:I10"/>
    <mergeCell ref="J9:J10"/>
    <mergeCell ref="K9:K10"/>
    <mergeCell ref="F7:I7"/>
    <mergeCell ref="J7:M7"/>
    <mergeCell ref="N7:Q7"/>
    <mergeCell ref="A1:Q1"/>
    <mergeCell ref="A2:Q2"/>
    <mergeCell ref="A3:Q3"/>
    <mergeCell ref="A4:Q4"/>
    <mergeCell ref="A5:Q5"/>
  </mergeCells>
  <pageMargins left="0.25" right="0.25" top="0.75" bottom="0.75" header="0.3" footer="0.3"/>
  <pageSetup paperSize="9" scale="44" orientation="landscape" r:id="rId1"/>
  <headerFooter alignWithMargins="0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01.01.2022г. (2021г (ЧВ)</vt:lpstr>
      <vt:lpstr>'На 01.01.2022г. (2021г (ЧВ)'!Область_печати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</cp:lastModifiedBy>
  <cp:lastPrinted>2022-08-08T05:17:34Z</cp:lastPrinted>
  <dcterms:created xsi:type="dcterms:W3CDTF">2022-06-21T03:20:22Z</dcterms:created>
  <dcterms:modified xsi:type="dcterms:W3CDTF">2022-08-24T08:12:29Z</dcterms:modified>
</cp:coreProperties>
</file>